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raevBV\Desktop\закупки 2025\1.16 СМР Амурское\"/>
    </mc:Choice>
  </mc:AlternateContent>
  <xr:revisionPtr revIDLastSave="0" documentId="13_ncr:1_{A3C1196E-79E7-4B28-9CF2-D9FE733AE562}" xr6:coauthVersionLast="37" xr6:coauthVersionMax="37" xr10:uidLastSave="{00000000-0000-0000-0000-000000000000}"/>
  <bookViews>
    <workbookView xWindow="0" yWindow="0" windowWidth="20505" windowHeight="13260" activeTab="4" xr2:uid="{00000000-000D-0000-FFFF-FFFF00000000}"/>
  </bookViews>
  <sheets>
    <sheet name="ССРСС 2025 45.13" sheetId="5" r:id="rId1"/>
    <sheet name="СРСС ДОО Амурское 45.12 " sheetId="1" r:id="rId2"/>
    <sheet name="ИД" sheetId="2" r:id="rId3"/>
    <sheet name="НМЦК" sheetId="3" r:id="rId4"/>
    <sheet name="СК Амурское" sheetId="4" r:id="rId5"/>
  </sheets>
  <definedNames>
    <definedName name="_xlnm.Print_Titles" localSheetId="1">'СРСС ДОО Амурское 45.12 '!$24:$24</definedName>
    <definedName name="_xlnm.Print_Area" localSheetId="1">'СРСС ДОО Амурское 45.12 '!$A$1:$H$84</definedName>
  </definedNames>
  <calcPr calcId="179021"/>
</workbook>
</file>

<file path=xl/calcChain.xml><?xml version="1.0" encoding="utf-8"?>
<calcChain xmlns="http://schemas.openxmlformats.org/spreadsheetml/2006/main">
  <c r="D50" i="1" l="1"/>
  <c r="F50" i="1"/>
  <c r="D30" i="1"/>
  <c r="D51" i="1"/>
  <c r="F51" i="1"/>
  <c r="E50" i="1"/>
  <c r="E51" i="1" s="1"/>
  <c r="E56" i="1" s="1"/>
  <c r="G63" i="1"/>
  <c r="G64" i="1" s="1"/>
  <c r="H54" i="1"/>
  <c r="H53" i="1"/>
  <c r="E47" i="1"/>
  <c r="H47" i="1" s="1"/>
  <c r="F55" i="1"/>
  <c r="H55" i="1" s="1"/>
  <c r="E55" i="1"/>
  <c r="D55" i="1"/>
  <c r="H49" i="1"/>
  <c r="H46" i="1"/>
  <c r="H43" i="1"/>
  <c r="F44" i="1"/>
  <c r="E44" i="1"/>
  <c r="H44" i="1" s="1"/>
  <c r="E41" i="1"/>
  <c r="F41" i="1"/>
  <c r="H64" i="1" l="1"/>
  <c r="G65" i="1"/>
  <c r="G67" i="1" s="1"/>
  <c r="H63" i="1"/>
  <c r="F56" i="1"/>
  <c r="F61" i="1" s="1"/>
  <c r="F65" i="1" s="1"/>
  <c r="F67" i="1" s="1"/>
  <c r="H51" i="1"/>
  <c r="H50" i="1"/>
  <c r="G69" i="1"/>
  <c r="G71" i="1" s="1"/>
  <c r="B24" i="3"/>
  <c r="E24" i="3"/>
  <c r="C24" i="3"/>
  <c r="D31" i="1"/>
  <c r="H31" i="1" s="1"/>
  <c r="H30" i="1"/>
  <c r="D32" i="1"/>
  <c r="H32" i="1" s="1"/>
  <c r="H33" i="1"/>
  <c r="H34" i="1"/>
  <c r="H35" i="1"/>
  <c r="H36" i="1"/>
  <c r="H37" i="1"/>
  <c r="H38" i="1"/>
  <c r="H39" i="1"/>
  <c r="H40" i="1"/>
  <c r="H29" i="1"/>
  <c r="D41" i="1" l="1"/>
  <c r="H41" i="1" s="1"/>
  <c r="F69" i="1"/>
  <c r="F71" i="1" s="1"/>
  <c r="F72" i="1" s="1"/>
  <c r="F74" i="1" s="1"/>
  <c r="F76" i="1" s="1"/>
  <c r="F77" i="1" s="1"/>
  <c r="D56" i="1"/>
  <c r="G72" i="1"/>
  <c r="G74" i="1" s="1"/>
  <c r="G76" i="1" s="1"/>
  <c r="G77" i="1" s="1"/>
  <c r="H56" i="1"/>
  <c r="B23" i="3"/>
  <c r="E58" i="1"/>
  <c r="E23" i="3"/>
  <c r="E22" i="3"/>
  <c r="C23" i="3"/>
  <c r="C22" i="3"/>
  <c r="B22" i="3" l="1"/>
  <c r="B26" i="3" s="1"/>
  <c r="B30" i="3" s="1"/>
  <c r="D58" i="1"/>
  <c r="D60" i="1" s="1"/>
  <c r="D61" i="1" s="1"/>
  <c r="D65" i="1" s="1"/>
  <c r="D67" i="1" s="1"/>
  <c r="D69" i="1" s="1"/>
  <c r="D71" i="1" s="1"/>
  <c r="D72" i="1" s="1"/>
  <c r="D74" i="1" s="1"/>
  <c r="H58" i="1"/>
  <c r="E60" i="1"/>
  <c r="G25" i="3"/>
  <c r="D24" i="3"/>
  <c r="F24" i="3" s="1"/>
  <c r="D23" i="3"/>
  <c r="F23" i="3" s="1"/>
  <c r="D22" i="3" l="1"/>
  <c r="F22" i="3" s="1"/>
  <c r="D76" i="1"/>
  <c r="H60" i="1"/>
  <c r="E61" i="1"/>
  <c r="G23" i="3"/>
  <c r="G24" i="3"/>
  <c r="B31" i="3"/>
  <c r="D26" i="3" l="1"/>
  <c r="D30" i="3" s="1"/>
  <c r="D77" i="1"/>
  <c r="E65" i="1"/>
  <c r="H61" i="1"/>
  <c r="F26" i="3"/>
  <c r="B32" i="3"/>
  <c r="B33" i="3" s="1"/>
  <c r="D31" i="3"/>
  <c r="G22" i="3"/>
  <c r="F30" i="3" l="1"/>
  <c r="F31" i="3" s="1"/>
  <c r="G26" i="3"/>
  <c r="E67" i="1"/>
  <c r="H65" i="1"/>
  <c r="D32" i="3"/>
  <c r="D33" i="3" s="1"/>
  <c r="F32" i="3" l="1"/>
  <c r="F33" i="3" s="1"/>
  <c r="E69" i="1"/>
  <c r="H67" i="1"/>
  <c r="G30" i="3"/>
  <c r="G31" i="3" s="1"/>
  <c r="G32" i="3" s="1"/>
  <c r="G33" i="3" s="1"/>
  <c r="E71" i="1" l="1"/>
  <c r="H69" i="1"/>
  <c r="H71" i="1" l="1"/>
  <c r="E72" i="1"/>
  <c r="E74" i="1" l="1"/>
  <c r="H72" i="1"/>
  <c r="E76" i="1" l="1"/>
  <c r="H74" i="1"/>
  <c r="E77" i="1" l="1"/>
  <c r="H77" i="1" s="1"/>
  <c r="D8" i="1" s="1"/>
  <c r="H76" i="1"/>
</calcChain>
</file>

<file path=xl/sharedStrings.xml><?xml version="1.0" encoding="utf-8"?>
<sst xmlns="http://schemas.openxmlformats.org/spreadsheetml/2006/main" count="11042" uniqueCount="4374">
  <si>
    <t>Приложение № 6</t>
  </si>
  <si>
    <t>Утверждено приказом № 421 от 4 августа 2020 г. Минстроя РФ</t>
  </si>
  <si>
    <t>Заказчик</t>
  </si>
  <si>
    <t xml:space="preserve"> </t>
  </si>
  <si>
    <t/>
  </si>
  <si>
    <t>(наименование организации)</t>
  </si>
  <si>
    <t>(ссылка на документ об утверждении)</t>
  </si>
  <si>
    <t>СВОДНЫЙ СМЕТНЫЙ РАСЧЕТ СТОИМОСТИ СТРОИТЕЛЬСТВА № ССРСС-</t>
  </si>
  <si>
    <t>Строительство дошкольной образовательной организации в с. Амурское на 280 мест по ул. Молодежная Красногвардейского района</t>
  </si>
  <si>
    <t>(наименование стройки)</t>
  </si>
  <si>
    <t>Составлен в текущем уровне цен III квартал 2025 года</t>
  </si>
  <si>
    <t>№ п/п</t>
  </si>
  <si>
    <t>Обоснование</t>
  </si>
  <si>
    <t>Наименование глав, объектов капитального строительства, работ и затрат</t>
  </si>
  <si>
    <t>Строительных
(ремонтно- строительных, ремонтно- 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</si>
  <si>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</si>
  <si>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</si>
  <si>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</si>
  <si>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</si>
  <si>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</t>
  </si>
  <si>
    <t>02-01-01</t>
  </si>
  <si>
    <t>Конструктивные решения</t>
  </si>
  <si>
    <t>02-01-02</t>
  </si>
  <si>
    <t>Архитектурные решения</t>
  </si>
  <si>
    <t>02-01-03</t>
  </si>
  <si>
    <t>02-01-04</t>
  </si>
  <si>
    <t>Система внутренней канализации</t>
  </si>
  <si>
    <t>02-01-05</t>
  </si>
  <si>
    <t>Система отопления</t>
  </si>
  <si>
    <t>02-01-06</t>
  </si>
  <si>
    <t>Вентиляция и кондиционирование</t>
  </si>
  <si>
    <t>02-01-07</t>
  </si>
  <si>
    <t>Система электроснабжения</t>
  </si>
  <si>
    <t>02-01-08</t>
  </si>
  <si>
    <t>Сети связи (СС)</t>
  </si>
  <si>
    <t>02-01-09</t>
  </si>
  <si>
    <t>Пожарная сигнализация (ПС)</t>
  </si>
  <si>
    <t>02-01-10</t>
  </si>
  <si>
    <t>Технологическое оборудование и мебель (ТХ)</t>
  </si>
  <si>
    <t>02-01-12</t>
  </si>
  <si>
    <t>Мероприятия по противодействию терроризму</t>
  </si>
  <si>
    <t>02-01-13</t>
  </si>
  <si>
    <t>Мероприятия по обеспечению доступа инвалидов</t>
  </si>
  <si>
    <t>Итого по Главе 2. "Основные объекты строительства"</t>
  </si>
  <si>
    <t>Глава 4. Объекты энергетического хозяйства</t>
  </si>
  <si>
    <t>04-01-01</t>
  </si>
  <si>
    <t>Наружное электроснабжение</t>
  </si>
  <si>
    <t>Итого по Главе 4. "Объекты энергетического хозяйства"</t>
  </si>
  <si>
    <t>Глава 5. Объекты транспортного хозяйства и связи</t>
  </si>
  <si>
    <t>05-01-01</t>
  </si>
  <si>
    <t>Сети связи. Внутриплощадочные сети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</si>
  <si>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</si>
  <si>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</si>
  <si>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06-01-04</t>
  </si>
  <si>
    <t>Газопровод низкого давления (ГСН)</t>
  </si>
  <si>
    <t>06-01-06</t>
  </si>
  <si>
    <t>Система автоматического полива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</si>
  <si>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</si>
  <si>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</si>
  <si>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07-01-01</t>
  </si>
  <si>
    <t>Благоустройство</t>
  </si>
  <si>
    <t>07-01-03</t>
  </si>
  <si>
    <t>Ограждение территории детского сада, котельной, ШГРП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</si>
  <si>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</si>
  <si>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</si>
  <si>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</si>
  <si>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Приказ от 19.06.2020 № 332/пр прил.1 п.51</t>
  </si>
  <si>
    <t>Временные здания и сооружения - Объекты здравоохранения, среднего профессионального и высшего образования, научно-исследовательские, конструкторские и проектные институты и другие - 1,8%</t>
  </si>
  <si>
    <t>1,8%СДЛ.С</t>
  </si>
  <si>
    <t>1,8%СДЛ.М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</si>
  <si>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</si>
  <si>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</si>
  <si>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</si>
  <si>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09-01-01</t>
  </si>
  <si>
    <t>Пусконаладочные работы</t>
  </si>
  <si>
    <t>Итого по Главе 9. "Прочие работы и затраты"</t>
  </si>
  <si>
    <t>Итого по Главам 1-9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</si>
  <si>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</si>
  <si>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Главам 1-12</t>
  </si>
  <si>
    <t>Непредвиденные затраты</t>
  </si>
  <si>
    <t>Приказ от 4.08.2020 № 421/пр п.179</t>
  </si>
  <si>
    <t>Непредвиденные затраты для объектов капитального строительства непроизводственного назначения - 1%</t>
  </si>
  <si>
    <t>1%Г1.С:Г12.С</t>
  </si>
  <si>
    <t>1%Г1.М:Г12.М</t>
  </si>
  <si>
    <t>1%Г1.О:Г12.О</t>
  </si>
  <si>
    <t>1%Г1.П:Г12.П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</si>
  <si>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</si>
  <si>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</si>
  <si>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</si>
  <si>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№ 303-ФЗ от 3.08.2018</t>
  </si>
  <si>
    <t>НДС - 20%</t>
  </si>
  <si>
    <t>20%Г1.С:Г14.С</t>
  </si>
  <si>
    <t>20%Г1.М:Г14.М</t>
  </si>
  <si>
    <t>20%Г1.О:Г14.О</t>
  </si>
  <si>
    <t>20%Г1.П:Г14.П</t>
  </si>
  <si>
    <t>Итого "Налоги и обязательные платежи"</t>
  </si>
  <si>
    <t>Итого по сводному расчету</t>
  </si>
  <si>
    <t xml:space="preserve">Руководитель проектной организации </t>
  </si>
  <si>
    <t>[подпись (инициалы, фамилия)]</t>
  </si>
  <si>
    <t>Главный инженер проекта</t>
  </si>
  <si>
    <t xml:space="preserve">Начальник </t>
  </si>
  <si>
    <t>[должность, подпись (инициалы, фамилия)]</t>
  </si>
  <si>
    <t>Составил:</t>
  </si>
  <si>
    <t>Проверил:</t>
  </si>
  <si>
    <t>Согласовано:</t>
  </si>
  <si>
    <t>Приложение 2</t>
  </si>
  <si>
    <t>Приказа Минстроя России от 23.12.2019 №841/пр</t>
  </si>
  <si>
    <t>РАСЧЕТ НАЧАЛЬНОЙ (МАКСИМАЛЬНОЙ) ЦЕНЫ КОНТРАКТА</t>
  </si>
  <si>
    <t>при осуществлении закупки на выполнение подрядных работ по строительству объекта:</t>
  </si>
  <si>
    <t>Основание для расчета:</t>
  </si>
  <si>
    <t>1.</t>
  </si>
  <si>
    <t>Акт об утверждении проектной документации, включая сводный сметный расчет стоимости строительства объекта, от ____ г. № ___________</t>
  </si>
  <si>
    <t>2.</t>
  </si>
  <si>
    <t>Заключение государственной экспертизы от ____ г. № ____________</t>
  </si>
  <si>
    <t>3.</t>
  </si>
  <si>
    <t>Утвержденный сводный сметный расчет, либо утвержденный локальный сметный расчет</t>
  </si>
  <si>
    <t>Наименование работ и затрат</t>
  </si>
  <si>
    <t>Стоимость работ в ценах
на дату утверждения сметной документации на
00.00.0000г.</t>
  </si>
  <si>
    <t>Индекс фактической инфляции</t>
  </si>
  <si>
    <t>Стоимость работ в
ценах на дату формирования начальной (максимальной) цены контракта
IV квартал 2025г.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</si>
  <si>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</si>
  <si>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</si>
  <si>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Стоимость без учета НДС</t>
  </si>
  <si>
    <t>НДС (20%)</t>
  </si>
  <si>
    <t>Стоимость с учетом НДС</t>
  </si>
  <si>
    <t>Уровень цен утверждённой сметной документации</t>
  </si>
  <si>
    <t>III квартал 2025 (Июль 2025)</t>
  </si>
  <si>
    <t>Дата формирования НМЦК</t>
  </si>
  <si>
    <t>Октябрь 2025</t>
  </si>
  <si>
    <t>Начало строительства</t>
  </si>
  <si>
    <t>Окончание строительства</t>
  </si>
  <si>
    <t>Декабрь 2025</t>
  </si>
  <si>
    <t>Продолжительность строительства</t>
  </si>
  <si>
    <t>3 месяца</t>
  </si>
  <si>
    <t>1. Расчет индекса фактической инфляции с использованием ИПЦ Росстата</t>
  </si>
  <si>
    <t>Август 2025 / Июль 2025</t>
  </si>
  <si>
    <t>100,57%</t>
  </si>
  <si>
    <t>Сентябрь 2025 / Август 2025</t>
  </si>
  <si>
    <t>Октябрь 2025 / Сентябрь 2025</t>
  </si>
  <si>
    <t>Итого индекс фактической инфляции:</t>
  </si>
  <si>
    <t>1,0057 * 1,0057 * 1,0057</t>
  </si>
  <si>
    <t>2. Расчет индекса прогнозной инфляции</t>
  </si>
  <si>
    <t>Доля сметной стоимости, подлежащая выполнению в 2025г. (3 месяца/3 месяца)</t>
  </si>
  <si>
    <t>Годовые индексы прогнозной инфляции:</t>
  </si>
  <si>
    <t>на 2025 год</t>
  </si>
  <si>
    <t>107,8%</t>
  </si>
  <si>
    <t>Ежемесячные индексы прогнозной инфляции:</t>
  </si>
  <si>
    <t>¹²√1,078</t>
  </si>
  <si>
    <t>Индексы прогнозной инфляции на период исполнения контракта:</t>
  </si>
  <si>
    <t>К на 2025 год</t>
  </si>
  <si>
    <t>(1 + 1,0063²)/2</t>
  </si>
  <si>
    <t>Итого индекс прогнозной инфляции:</t>
  </si>
  <si>
    <t>Составил</t>
  </si>
  <si>
    <t>Проверил</t>
  </si>
  <si>
    <t>Согласовано</t>
  </si>
  <si>
    <t>УТВЕРЖДАЮ:</t>
  </si>
  <si>
    <t xml:space="preserve">Генеральный директор </t>
  </si>
  <si>
    <t>ГКУ «Инвестстрой Республики Крым»</t>
  </si>
  <si>
    <t>_______________________ А.Н. Карасев</t>
  </si>
  <si>
    <t>Расчет начальной (максимальной) цены контракта</t>
  </si>
  <si>
    <t>при осуществлении закупок на выполнение подрядных работ на объекте:</t>
  </si>
  <si>
    <t xml:space="preserve">окончание строительно-монтажных работ на объекте: </t>
  </si>
  <si>
    <t>Основания для расчета:</t>
  </si>
  <si>
    <t>Начальная (максимальная) цена контракта с учетом индекса прогнозной инфляции на период выполнения работ</t>
  </si>
  <si>
    <t>Строительно-монтажные работы</t>
  </si>
  <si>
    <t>Стоимость оборудования</t>
  </si>
  <si>
    <t xml:space="preserve">Временные здания и сооружения (1,8%) </t>
  </si>
  <si>
    <t>Затраты на осуществление работ вахтовым методом, командирование рабочих, перебазирование строительно-монтажных организаций</t>
  </si>
  <si>
    <t>Удорожание работ в зимнее время (1,0035%)</t>
  </si>
  <si>
    <t>Иные прочие работы и затраты (Банковская гарантия)</t>
  </si>
  <si>
    <t>Резерв средств на непредвиденные работы и затраты (1,00%)</t>
  </si>
  <si>
    <t>НМЦК без учета НДС (при наличии)</t>
  </si>
  <si>
    <t>НДС (20 %) (при наличии)</t>
  </si>
  <si>
    <t>НМЦК с учетом НДС (при наличии)</t>
  </si>
  <si>
    <t>«____» _______________ 2025 г.</t>
  </si>
  <si>
    <t>Заключение государственной экспертизы от 10.06.2021 №91-1-1-3-030623-2021</t>
  </si>
  <si>
    <t>"Утвержден" "___"______________________2025г</t>
  </si>
  <si>
    <t>Сметная стоимость, руб.</t>
  </si>
  <si>
    <t>Внутреннее водоснабжение</t>
  </si>
  <si>
    <t>Продолжительность строительства - с момента заключения контракта 3 мес.</t>
  </si>
  <si>
    <t>Начало строительства октябрь 2025 г.</t>
  </si>
  <si>
    <t>Проект сметы контракта</t>
  </si>
  <si>
    <t>(наименование объекта)</t>
  </si>
  <si>
    <t>№п/п</t>
  </si>
  <si>
    <t>Номер сметы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</si>
  <si>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</si>
  <si>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</si>
  <si>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</si>
  <si>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</si>
  <si>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</si>
  <si>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НДС %</t>
  </si>
  <si>
    <t>Сумма НДС</t>
  </si>
  <si>
    <t>Всего с НДС</t>
  </si>
  <si>
    <t>Страна происхождения оборудования</t>
  </si>
  <si>
    <t>Раздел 1. Конструктивные решения</t>
  </si>
  <si>
    <t>Кр-2</t>
  </si>
  <si>
    <t>1</t>
  </si>
  <si>
    <t>ЛС 02-01-01 Поз.: 67</t>
  </si>
  <si>
    <t>Кладка стен из газобетонных блоков на клее без облицовки толщиной: 400 мм при высоте этажа до 4 м</t>
  </si>
  <si>
    <t>м3</t>
  </si>
  <si>
    <t>20%</t>
  </si>
  <si>
    <t>2</t>
  </si>
  <si>
    <t>ЛС 02-01-01 Поз.: 1</t>
  </si>
  <si>
    <t>Блоки из ячеистых бетонов стеновые 1 категории, объемная масса: 600 кг/м3, класс В 3,5</t>
  </si>
  <si>
    <t>3</t>
  </si>
  <si>
    <t>ЛС 02-01-01 Поз.: 12</t>
  </si>
  <si>
    <t>Клей монтажный KLEBEN BLOCK Bergauf</t>
  </si>
  <si>
    <t>кг</t>
  </si>
  <si>
    <t>Кр-6</t>
  </si>
  <si>
    <t>4</t>
  </si>
  <si>
    <t>ЛС 02-01-01 Поз.: 89</t>
  </si>
  <si>
    <t>5</t>
  </si>
  <si>
    <t>ЛС 02-01-01 Поз.: 3</t>
  </si>
  <si>
    <t>6</t>
  </si>
  <si>
    <t>ЛС 02-01-01 Поз.: 2</t>
  </si>
  <si>
    <t>7</t>
  </si>
  <si>
    <t>ЛС 02-01-01 Поз.: 90</t>
  </si>
  <si>
    <t>Монтаж опорных стоек для пролетов: до 24 м</t>
  </si>
  <si>
    <t>т</t>
  </si>
  <si>
    <t>8</t>
  </si>
  <si>
    <t>ЛС 02-01-01 Поз.: 4</t>
  </si>
  <si>
    <t>Отдельные конструктивные элементы зданий и сооружений с преобладанием: горячекатаных профилей, средняя масса сборочной единицы до 0,1 т</t>
  </si>
  <si>
    <t>9</t>
  </si>
  <si>
    <t>ЛС 02-01-01 Поз.: 91</t>
  </si>
  <si>
    <t>Монтаж связей и распорок из одиночных и парных уголков, гнутосварных профилей для пролетов: до 24 м при высоте здания до 25 м</t>
  </si>
  <si>
    <t>10</t>
  </si>
  <si>
    <t>ЛС 02-01-01 Поз.: 5</t>
  </si>
  <si>
    <t>11</t>
  </si>
  <si>
    <t>ЛС 02-01-01 Поз.: 92</t>
  </si>
  <si>
    <t>Устройство кровли из металлочерепицы по готовым прогонам: простая кровля</t>
  </si>
  <si>
    <t>100 м2</t>
  </si>
  <si>
    <t>12</t>
  </si>
  <si>
    <t>ЛС 02-01-01 Поз.: 6</t>
  </si>
  <si>
    <t>Металлочерепица «Монтеррей»</t>
  </si>
  <si>
    <t>м2</t>
  </si>
  <si>
    <t>13</t>
  </si>
  <si>
    <t>ЛС 02-01-01 Поз.: 93</t>
  </si>
  <si>
    <t>Подшивка потолков: сталью кровельной оцинкованной по дереву</t>
  </si>
  <si>
    <t>14</t>
  </si>
  <si>
    <t>ЛС 02-01-01 Поз.: 94</t>
  </si>
  <si>
    <t>Облицовка ворот стальным профилированным листом</t>
  </si>
  <si>
    <t>15</t>
  </si>
  <si>
    <t>ЛС 02-01-01 Поз.: 7</t>
  </si>
  <si>
    <t>Профнастил оцинкованный с покрытием: полиэстер НС35-1000-0,7</t>
  </si>
  <si>
    <t>Кр-10</t>
  </si>
  <si>
    <t>16</t>
  </si>
  <si>
    <t>ЛС 02-01-01 Поз.: 116</t>
  </si>
  <si>
    <t>17</t>
  </si>
  <si>
    <t>ЛС 02-01-01 Поз.: 8</t>
  </si>
  <si>
    <t>Приямок Пр-1 (6 шт)</t>
  </si>
  <si>
    <t>18</t>
  </si>
  <si>
    <t>ЛС 02-01-01 Поз.: 136</t>
  </si>
  <si>
    <t>Установка закладных деталей весом: до 4 кг</t>
  </si>
  <si>
    <t>19</t>
  </si>
  <si>
    <t>ЛС 02-01-01 Поз.: 9</t>
  </si>
  <si>
    <t>Детали закладные и накладные изготовленные: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</si>
  <si>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Приямок Пр-2 (2 шт)</t>
  </si>
  <si>
    <t>20</t>
  </si>
  <si>
    <t>ЛС 02-01-01 Поз.: 142</t>
  </si>
  <si>
    <t>21</t>
  </si>
  <si>
    <t>ЛС 02-01-01 Поз.: 10</t>
  </si>
  <si>
    <t>Приямок Пр-3 (4 шт)</t>
  </si>
  <si>
    <t>22</t>
  </si>
  <si>
    <t>ЛС 02-01-01 Поз.: 148</t>
  </si>
  <si>
    <t>23</t>
  </si>
  <si>
    <t>ЛС 02-01-01 Поз.: 11</t>
  </si>
  <si>
    <t>Приямок Пр-4 (1 шт)</t>
  </si>
  <si>
    <t>24</t>
  </si>
  <si>
    <t>ЛС 02-01-01 Поз.: 154</t>
  </si>
  <si>
    <t>25</t>
  </si>
  <si>
    <t>ЛС 02-01-01 Поз.: 155</t>
  </si>
  <si>
    <t>Итого по разделу 1 Конструктивные решения</t>
  </si>
  <si>
    <t>Сумма НДС (ставка 20%) по позициям:1-25</t>
  </si>
  <si>
    <t>Устройство звукоизоляции и утепления стен пом. №001, 002, 006</t>
  </si>
  <si>
    <t>26</t>
  </si>
  <si>
    <t>ЛС 02-01-02 Поз.: 5</t>
  </si>
  <si>
    <t>Изоляция изделиями из волокнистых и зернистых материалов с креплением на клее и дюбелями холодных поверхностей: внутренних стен и перегородок</t>
  </si>
  <si>
    <t>27</t>
  </si>
  <si>
    <t>ЛС 02-01-02 Поз.: 1</t>
  </si>
  <si>
    <t>Плиты минераловатные на синтетическом связующем Техно (ТУ 5762-043-17925162-2006), марки: ТЕХНОФАС</t>
  </si>
  <si>
    <t>28</t>
  </si>
  <si>
    <t>ЛС 02-01-02 Поз.: 2</t>
  </si>
  <si>
    <t>Сетка стеклотканная SSA 1364 4 SM, 4x4 мм, штукатурная, армирующая, фасадная</t>
  </si>
  <si>
    <t>29</t>
  </si>
  <si>
    <t>ЛС 02-01-02 Поз.: 6</t>
  </si>
  <si>
    <t>Отделка стен внутри помещений мелкозернистыми декоративными покрытиями из минеральных или полимерминеральных пастовых составов на латексной основе по подготовленной поверхности, состав с наполнителем: из среднезернистого минерала (размер зерна до 3 мм)</t>
  </si>
  <si>
    <t>30</t>
  </si>
  <si>
    <t>ЛС 02-01-02 Поз.: 3</t>
  </si>
  <si>
    <t>Штукатурка фасадная декоративная типа "BOLIX MPKA15DM"</t>
  </si>
  <si>
    <t>31</t>
  </si>
  <si>
    <t>ЛС 02-01-02 Поз.: 4</t>
  </si>
  <si>
    <t>Грунтовка: полимерная типа "BOLIX O"</t>
  </si>
  <si>
    <t>Устройство звукоизоляции и утепления потолков пом. №001, 002, 006</t>
  </si>
  <si>
    <t>32</t>
  </si>
  <si>
    <t>ЛС 02-01-02 Поз.: 7</t>
  </si>
  <si>
    <t>Изоляция изделиями из волокнистых и зернистых материалов на битуме холодных поверхностей: покрытий и перекрытий сверху</t>
  </si>
  <si>
    <t>33</t>
  </si>
  <si>
    <t>ЛС 02-01-02 Поз.: 12</t>
  </si>
  <si>
    <t>34</t>
  </si>
  <si>
    <t>ЛС 02-01-02 Поз.: 13</t>
  </si>
  <si>
    <t>35</t>
  </si>
  <si>
    <t>ЛС 02-01-02 Поз.: 8</t>
  </si>
  <si>
    <t>Отделка потолков мелкозернистыми декоративными покрытиями из минеральных или полимерминеральных пастовых составов на латексной основе, состав с наполнителем: из среднезернистого минерала (размер зерна до 3 мм)</t>
  </si>
  <si>
    <t>36</t>
  </si>
  <si>
    <t>ЛС 02-01-02 Поз.: 14</t>
  </si>
  <si>
    <t>37</t>
  </si>
  <si>
    <t>ЛС 02-01-02 Поз.: 25</t>
  </si>
  <si>
    <t>Кабинеты санузлов</t>
  </si>
  <si>
    <t>38</t>
  </si>
  <si>
    <t>ЛС 02-01-02 Поз.: 9</t>
  </si>
  <si>
    <t>Устройство сантехнических перегородок: (детские туалетные кабины) на каркасе из алюминиевого профиля</t>
  </si>
  <si>
    <t>Внутренние перегородки ГКЛО 12,5 мм, высота 3,3 м</t>
  </si>
  <si>
    <t>39</t>
  </si>
  <si>
    <t>ЛС 02-01-02 Поз.: 10</t>
  </si>
  <si>
    <t>Устройство перегородок из гипсокартонных листов (ГКЛ) по системе «КНАУФ» с одинарным металлическим каркасом и двухслойной обшивкой с обеих сторон (С 112): с одним дверным проемом</t>
  </si>
  <si>
    <t>40</t>
  </si>
  <si>
    <t>ЛС 02-01-02 Поз.: 26</t>
  </si>
  <si>
    <t>Листы гипсокартонные: ГКЛО 12,5 мм</t>
  </si>
  <si>
    <t>41</t>
  </si>
  <si>
    <t>ЛС 02-01-02 Поз.: 28</t>
  </si>
  <si>
    <t>Лента эластичная самоклеящаяся для профилей направляющих «Дихтунгсбанд»: 50/30000 мм</t>
  </si>
  <si>
    <t>м</t>
  </si>
  <si>
    <t>42</t>
  </si>
  <si>
    <t>ЛС 02-01-02 Поз.: 29</t>
  </si>
  <si>
    <t>Профиль направляющий: ПН-4 75/40/0,6</t>
  </si>
  <si>
    <t>43</t>
  </si>
  <si>
    <t>ЛС 02-01-02 Поз.: 31</t>
  </si>
  <si>
    <t>Профиль стоечный: ПС-4 75/50/0,6</t>
  </si>
  <si>
    <t>44</t>
  </si>
  <si>
    <t>ЛС 02-01-02 Поз.: 35</t>
  </si>
  <si>
    <t>Бруски деревянные: 50*50 мм</t>
  </si>
  <si>
    <t>45</t>
  </si>
  <si>
    <t>ЛС 02-01-02 Поз.: 36</t>
  </si>
  <si>
    <t>Вата минеральная</t>
  </si>
  <si>
    <t>Внутренние перегородки ГКЛВ 12,5 мм, высота 3,3 м</t>
  </si>
  <si>
    <t>46</t>
  </si>
  <si>
    <t>ЛС 02-01-02 Поз.: 11</t>
  </si>
  <si>
    <t>47</t>
  </si>
  <si>
    <t>ЛС 02-01-02 Поз.: 38</t>
  </si>
  <si>
    <t>Листы гипсокартонные: ГКЛВ 12,5 мм</t>
  </si>
  <si>
    <t>48</t>
  </si>
  <si>
    <t>ЛС 02-01-02 Поз.: 39</t>
  </si>
  <si>
    <t>49</t>
  </si>
  <si>
    <t>ЛС 02-01-02 Поз.: 40</t>
  </si>
  <si>
    <t>50</t>
  </si>
  <si>
    <t>ЛС 02-01-02 Поз.: 41</t>
  </si>
  <si>
    <t>51</t>
  </si>
  <si>
    <t>ЛС 02-01-02 Поз.: 42</t>
  </si>
  <si>
    <t>52</t>
  </si>
  <si>
    <t>ЛС 02-01-02 Поз.: 44</t>
  </si>
  <si>
    <t>Внутренняя отделка. Потолки</t>
  </si>
  <si>
    <t>1-й этаж</t>
  </si>
  <si>
    <t>ТИП-1</t>
  </si>
  <si>
    <t>53</t>
  </si>
  <si>
    <t>ЛС 02-01-02 Поз.: 15</t>
  </si>
  <si>
    <t>Устройство: подвесных потолков типа &lt;Армстронг&gt; по каркасу из оцинкованного профиля</t>
  </si>
  <si>
    <t>54</t>
  </si>
  <si>
    <t>ЛС 02-01-02 Поз.: 16</t>
  </si>
  <si>
    <t>Устройство подвесных потолков из гипсокартонных листов (ГКЛ) по системе «КНАУФ»: одноуровневых (П 113)</t>
  </si>
  <si>
    <t>55</t>
  </si>
  <si>
    <t>ЛС 02-01-02 Поз.: 45</t>
  </si>
  <si>
    <t>Листы гипсокартонные: ГКЛ 12,5 мм</t>
  </si>
  <si>
    <t>56</t>
  </si>
  <si>
    <t>ЛС 02-01-02 Поз.: 47</t>
  </si>
  <si>
    <t>57</t>
  </si>
  <si>
    <t>ЛС 02-01-02 Поз.: 48</t>
  </si>
  <si>
    <t>Тяга подвеса: 250 мм</t>
  </si>
  <si>
    <t>100 шт</t>
  </si>
  <si>
    <t>58</t>
  </si>
  <si>
    <t>ЛС 02-01-02 Поз.: 17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</si>
  <si>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</si>
  <si>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59</t>
  </si>
  <si>
    <t>ЛС 02-01-02 Поз.: 50</t>
  </si>
  <si>
    <t>Краски водно-дисперсионные поливинилацетатные: ВД-ВА-27А, ВД-ВА-224 белая</t>
  </si>
  <si>
    <t>60</t>
  </si>
  <si>
    <t>ЛС 02-01-02 Поз.: 52</t>
  </si>
  <si>
    <t>Грунтовка воднодисперсионная CERESIT CT 17</t>
  </si>
  <si>
    <t>л</t>
  </si>
  <si>
    <t>61</t>
  </si>
  <si>
    <t>ЛС 02-01-02 Поз.: 18</t>
  </si>
  <si>
    <t>Устройство: потолков реечных алюминиевых</t>
  </si>
  <si>
    <t>62</t>
  </si>
  <si>
    <t>ЛС 02-01-02 Поз.: 54</t>
  </si>
  <si>
    <t>Рейка алюминиевая потолочная 100 мм</t>
  </si>
  <si>
    <t>63</t>
  </si>
  <si>
    <t>ЛС 02-01-02 Поз.: 53</t>
  </si>
  <si>
    <t>Реечный потолок Albes с кубообразной рейкой СИСТЕМА А50/50S</t>
  </si>
  <si>
    <t>64</t>
  </si>
  <si>
    <t>ЛС 02-01-02 Поз.: 19</t>
  </si>
  <si>
    <t>65</t>
  </si>
  <si>
    <t>ЛС 02-01-02 Поз.: 56</t>
  </si>
  <si>
    <t>Панели потолочные с комплектующими: «Армстронг»</t>
  </si>
  <si>
    <t>66</t>
  </si>
  <si>
    <t>ЛС 02-01-02 Поз.: 57</t>
  </si>
  <si>
    <t>Панель Албес АР600А6-Эконом 9003 Бел.оцинковка с подвесной системой Албес NORMA</t>
  </si>
  <si>
    <t>ТИП-2</t>
  </si>
  <si>
    <t>67</t>
  </si>
  <si>
    <t>ЛС 02-01-02 Поз.: 20</t>
  </si>
  <si>
    <t>Окраска водно-дисперсионными акриловыми составами улучшенная: по штукатурке потолков</t>
  </si>
  <si>
    <t>68</t>
  </si>
  <si>
    <t>ЛС 02-01-02 Поз.: 58</t>
  </si>
  <si>
    <t>69</t>
  </si>
  <si>
    <t>ЛС 02-01-02 Поз.: 59</t>
  </si>
  <si>
    <t>2-й этаж</t>
  </si>
  <si>
    <t>70</t>
  </si>
  <si>
    <t>ЛС 02-01-02 Поз.: 21</t>
  </si>
  <si>
    <t>71</t>
  </si>
  <si>
    <t>ЛС 02-01-02 Поз.: 60</t>
  </si>
  <si>
    <t>72</t>
  </si>
  <si>
    <t>ЛС 02-01-02 Поз.: 61</t>
  </si>
  <si>
    <t>73</t>
  </si>
  <si>
    <t>ЛС 02-01-02 Поз.: 22</t>
  </si>
  <si>
    <t>74</t>
  </si>
  <si>
    <t>ЛС 02-01-02 Поз.: 23</t>
  </si>
  <si>
    <t>75</t>
  </si>
  <si>
    <t>ЛС 02-01-02 Поз.: 62</t>
  </si>
  <si>
    <t>76</t>
  </si>
  <si>
    <t>ЛС 02-01-02 Поз.: 63</t>
  </si>
  <si>
    <t>77</t>
  </si>
  <si>
    <t>ЛС 02-01-02 Поз.: 65</t>
  </si>
  <si>
    <t>78</t>
  </si>
  <si>
    <t>ЛС 02-01-02 Поз.: 24</t>
  </si>
  <si>
    <t>79</t>
  </si>
  <si>
    <t>ЛС 02-01-02 Поз.: 66</t>
  </si>
  <si>
    <t>80</t>
  </si>
  <si>
    <t>ЛС 02-01-02 Поз.: 68</t>
  </si>
  <si>
    <t>Внутренняя отделка. Стены</t>
  </si>
  <si>
    <t>Подвал</t>
  </si>
  <si>
    <t>81</t>
  </si>
  <si>
    <t>ЛС 02-01-02 Поз.: 27</t>
  </si>
  <si>
    <t>Окраска водно-дисперсионными акриловыми составами улучшенная: по штукатурке стен</t>
  </si>
  <si>
    <t>82</t>
  </si>
  <si>
    <t>ЛС 02-01-02 Поз.: 69</t>
  </si>
  <si>
    <t>83</t>
  </si>
  <si>
    <t>ЛС 02-01-02 Поз.: 72</t>
  </si>
  <si>
    <t>84</t>
  </si>
  <si>
    <t>ЛС 02-01-02 Поз.: 30</t>
  </si>
  <si>
    <t>85</t>
  </si>
  <si>
    <t>ЛС 02-01-02 Поз.: 73</t>
  </si>
  <si>
    <t>Краски водно-дисперсионные акрилатные ВД-АК-111: светло-бежевая</t>
  </si>
  <si>
    <t>86</t>
  </si>
  <si>
    <t>ЛС 02-01-02 Поз.: 74</t>
  </si>
  <si>
    <t>87</t>
  </si>
  <si>
    <t>ЛС 02-01-02 Поз.: 32</t>
  </si>
  <si>
    <t>88</t>
  </si>
  <si>
    <t>ЛС 02-01-02 Поз.: 33</t>
  </si>
  <si>
    <t>89</t>
  </si>
  <si>
    <t>ЛС 02-01-02 Поз.: 34</t>
  </si>
  <si>
    <t>ТИП-3</t>
  </si>
  <si>
    <t>90</t>
  </si>
  <si>
    <t>ЛС 02-01-02 Поз.: 37</t>
  </si>
  <si>
    <t>91</t>
  </si>
  <si>
    <t>ЛС 02-01-02 Поз.: 75</t>
  </si>
  <si>
    <t>92</t>
  </si>
  <si>
    <t>ЛС 02-01-02 Поз.: 78</t>
  </si>
  <si>
    <t>ТИП-5</t>
  </si>
  <si>
    <t>93</t>
  </si>
  <si>
    <t>ЛС 02-01-02 Поз.: 43</t>
  </si>
  <si>
    <t>94</t>
  </si>
  <si>
    <t>ЛС 02-01-02 Поз.: 82</t>
  </si>
  <si>
    <t>95</t>
  </si>
  <si>
    <t>ЛС 02-01-02 Поз.: 83</t>
  </si>
  <si>
    <t>ТИП-6</t>
  </si>
  <si>
    <t>96</t>
  </si>
  <si>
    <t>ЛС 02-01-02 Поз.: 46</t>
  </si>
  <si>
    <t>97</t>
  </si>
  <si>
    <t>ЛС 02-01-02 Поз.: 89</t>
  </si>
  <si>
    <t>98</t>
  </si>
  <si>
    <t>ЛС 02-01-02 Поз.: 91</t>
  </si>
  <si>
    <t>99</t>
  </si>
  <si>
    <t>ЛС 02-01-02 Поз.: 49</t>
  </si>
  <si>
    <t>100</t>
  </si>
  <si>
    <t>ЛС 02-01-02 Поз.: 93</t>
  </si>
  <si>
    <t>101</t>
  </si>
  <si>
    <t>ЛС 02-01-02 Поз.: 94</t>
  </si>
  <si>
    <t>102</t>
  </si>
  <si>
    <t>ЛС 02-01-02 Поз.: 51</t>
  </si>
  <si>
    <t>103</t>
  </si>
  <si>
    <t>ЛС 02-01-02 Поз.: 95</t>
  </si>
  <si>
    <t>104</t>
  </si>
  <si>
    <t>ЛС 02-01-02 Поз.: 96</t>
  </si>
  <si>
    <t>105</t>
  </si>
  <si>
    <t>ЛС 02-01-02 Поз.: 55</t>
  </si>
  <si>
    <t>106</t>
  </si>
  <si>
    <t>ЛС 02-01-02 Поз.: 97</t>
  </si>
  <si>
    <t>107</t>
  </si>
  <si>
    <t>ЛС 02-01-02 Поз.: 98</t>
  </si>
  <si>
    <t>108</t>
  </si>
  <si>
    <t>ЛС 02-01-02 Поз.: 64</t>
  </si>
  <si>
    <t>109</t>
  </si>
  <si>
    <t>ЛС 02-01-02 Поз.: 101</t>
  </si>
  <si>
    <t>110</t>
  </si>
  <si>
    <t>ЛС 02-01-02 Поз.: 102</t>
  </si>
  <si>
    <t>ТИП-7</t>
  </si>
  <si>
    <t>111</t>
  </si>
  <si>
    <t>ЛС 02-01-02 Поз.: 67</t>
  </si>
  <si>
    <t>112</t>
  </si>
  <si>
    <t>ЛС 02-01-02 Поз.: 103</t>
  </si>
  <si>
    <t>113</t>
  </si>
  <si>
    <t>ЛС 02-01-02 Поз.: 104</t>
  </si>
  <si>
    <t>ТИП-8</t>
  </si>
  <si>
    <t>114</t>
  </si>
  <si>
    <t>ЛС 02-01-02 Поз.: 70</t>
  </si>
  <si>
    <t>Окраска поливинилацетатными водоэмульсионными составами улучшенная: по штукатурке стен</t>
  </si>
  <si>
    <t>115</t>
  </si>
  <si>
    <t>ЛС 02-01-02 Поз.: 105</t>
  </si>
  <si>
    <t>Краска водоэмульсионная для внутренних работ: ВАК-15</t>
  </si>
  <si>
    <t>Деформационные швы</t>
  </si>
  <si>
    <t>116</t>
  </si>
  <si>
    <t>ЛС 02-01-02 Поз.: 71</t>
  </si>
  <si>
    <t>Установка и крепление наличников (прим. Зашивка деформационных швов)</t>
  </si>
  <si>
    <t>100 м</t>
  </si>
  <si>
    <t>117</t>
  </si>
  <si>
    <t>ЛС 02-01-02 Поз.: 106</t>
  </si>
  <si>
    <t>Декоративный профиль АКВАСТОП ПСА -150 (анкер) -
ТУ-5225-004-58093226-2013</t>
  </si>
  <si>
    <t>118</t>
  </si>
  <si>
    <t>ЛС 02-01-02 Поз.: 107</t>
  </si>
  <si>
    <t>Декоративный профиль АКВАСТОП ПСА.УГЛ - 110 (анкер)
-ТУ-5225-004-58093226-2013</t>
  </si>
  <si>
    <t>Окна ПВХ</t>
  </si>
  <si>
    <t>СО-3, СО-3.1</t>
  </si>
  <si>
    <t>119</t>
  </si>
  <si>
    <t>ЛС 02-01-02 Поз.: 76</t>
  </si>
  <si>
    <t>Установка в жилых и общественных зданиях оконных блоков из ПВХ профилей: глухих с площадью проема до 2 м2</t>
  </si>
  <si>
    <t>120</t>
  </si>
  <si>
    <t>ЛС 02-01-02 Поз.: 110</t>
  </si>
  <si>
    <t>Слуховое окно Со-3 ОП В2 1070-1010 (S=1,02818 м2)</t>
  </si>
  <si>
    <t>шт</t>
  </si>
  <si>
    <t>121</t>
  </si>
  <si>
    <t>ЛС 02-01-02 Поз.: 111</t>
  </si>
  <si>
    <t>Слуховое окно Со-3.1 ОП В2 700-700 (S=0,49 м2)</t>
  </si>
  <si>
    <t>Р1</t>
  </si>
  <si>
    <t>122</t>
  </si>
  <si>
    <t>ЛС 02-01-02 Поз.: 77</t>
  </si>
  <si>
    <t>Установка решеток жалюзийных площадью в свету: до 0,5 м2</t>
  </si>
  <si>
    <t>123</t>
  </si>
  <si>
    <t>ЛС 02-01-02 Поз.: 112</t>
  </si>
  <si>
    <t>Вент.решетка (встраиваемая) 780х480 (ПЭ-01-7024 Графитовый серый-0.45) мат</t>
  </si>
  <si>
    <t>Устройство противомоскитных сеток</t>
  </si>
  <si>
    <t>124</t>
  </si>
  <si>
    <t>ЛС 02-01-02 Поз.: 79</t>
  </si>
  <si>
    <t>Сетка противомоскитная стационарная, цвет белый</t>
  </si>
  <si>
    <t>Окна (Вт4, Вт5, Вт6, Вт7, Вт8)</t>
  </si>
  <si>
    <t>125</t>
  </si>
  <si>
    <t>ЛС 02-01-02 Поз.: 80</t>
  </si>
  <si>
    <t>Монтаж оконных блоков: из алюминиевых многокамерных профилей с герметичными стеклопакетами</t>
  </si>
  <si>
    <t>126</t>
  </si>
  <si>
    <t>ЛС 02-01-02 Поз.: 113</t>
  </si>
  <si>
    <t>Стеклопакеты двухслойные из неполированного стекла толщиной 4 мм</t>
  </si>
  <si>
    <t>127</t>
  </si>
  <si>
    <t>ЛС 02-01-02 Поз.: 114</t>
  </si>
  <si>
    <t>Блоки оконные из алюминиевого комбинированного профиля одинарной конструкции: с двухкамерным стеклопакетом одностворчатые, с поворотно- откидной створкой (ГОСТ 23166-99)</t>
  </si>
  <si>
    <t>Витражи (Вт1, Вт2, Вт3,)</t>
  </si>
  <si>
    <t>128</t>
  </si>
  <si>
    <t>ЛС 02-01-02 Поз.: 81</t>
  </si>
  <si>
    <t>Монтаж оконных блоков: из алюминиевых многокамерных профилей с герметичными стеклопакетами / прим. витражи</t>
  </si>
  <si>
    <t>129</t>
  </si>
  <si>
    <t>ЛС 02-01-02 Поз.: 115</t>
  </si>
  <si>
    <t>130</t>
  </si>
  <si>
    <t>ЛС 02-01-02 Поз.: 116</t>
  </si>
  <si>
    <t>Витраж Вт-1  "ВП-EIW45" (4620х2970 мм, S=13,721 м2)</t>
  </si>
  <si>
    <t>131</t>
  </si>
  <si>
    <t>ЛС 02-01-02 Поз.: 119</t>
  </si>
  <si>
    <t>Витраж Вт-2  "ВП-EIW45" (2160х3270 мм,  S=7,194 м2)</t>
  </si>
  <si>
    <t>132</t>
  </si>
  <si>
    <t>ЛС 02-01-02 Поз.: 120</t>
  </si>
  <si>
    <t>Витраж Вт-3  "ВП-EIW45" (4935х3270 мм,  S=15,631 м2)</t>
  </si>
  <si>
    <t>Двери</t>
  </si>
  <si>
    <t>ГОСТ 31173-2016 (стальные)</t>
  </si>
  <si>
    <t>133</t>
  </si>
  <si>
    <t>ЛС 02-01-02 Поз.: 84</t>
  </si>
  <si>
    <t>Установка металлических дверных блоков в готовые проемы</t>
  </si>
  <si>
    <t>134</t>
  </si>
  <si>
    <t>ЛС 02-01-02 Поз.: 121</t>
  </si>
  <si>
    <t>Блок дверной стальной наружный двупольный ДСН ДКН, площадь 2,73 м2 (ГОСТ 31173-2003)</t>
  </si>
  <si>
    <t>135</t>
  </si>
  <si>
    <t>ЛС 02-01-02 Поз.: 122</t>
  </si>
  <si>
    <t>Скобяные изделия при заполнении отдельными элементами дверей в помещение: двупольных</t>
  </si>
  <si>
    <t>компл.</t>
  </si>
  <si>
    <t>ГОСТ 57327-2016 (металлические противопожарные)</t>
  </si>
  <si>
    <t>136</t>
  </si>
  <si>
    <t>ЛС 02-01-02 Поз.: 85</t>
  </si>
  <si>
    <t>Установка противопожарных дверей: однопольных глухих</t>
  </si>
  <si>
    <t>137</t>
  </si>
  <si>
    <t>ЛС 02-01-02 Поз.: 123</t>
  </si>
  <si>
    <t>Дверь противопожарная металлическая: однопольная ДПМ-01/30, размером 1000х2100 мм</t>
  </si>
  <si>
    <t>138</t>
  </si>
  <si>
    <t>ЛС 02-01-02 Поз.: 86</t>
  </si>
  <si>
    <t>Установка противопожарных дверей: двупольных глухих</t>
  </si>
  <si>
    <t>139</t>
  </si>
  <si>
    <t>ЛС 02-01-02 Поз.: 124</t>
  </si>
  <si>
    <t>Дверь противопожарная металлическая: двупольная ДПМ-02/60, размером 1500х2100 мм</t>
  </si>
  <si>
    <t>140</t>
  </si>
  <si>
    <t>ЛС 02-01-02 Поз.: 131</t>
  </si>
  <si>
    <t>Дверь противопожарная металлическая: двупольная ДПМ-02/30, размером 1500х2100 мм</t>
  </si>
  <si>
    <t>141</t>
  </si>
  <si>
    <t>ЛС 02-01-02 Поз.: 132</t>
  </si>
  <si>
    <t>Дверь противопожарная металлическая: двупольная ДПМ-02/30, размером 1200х2100 мм</t>
  </si>
  <si>
    <t>142</t>
  </si>
  <si>
    <t>ЛС 02-01-02 Поз.: 133</t>
  </si>
  <si>
    <t>Дверь противопожарная металлическая: двупольная ДПМ-02/30, размером 1300х2100 мм</t>
  </si>
  <si>
    <t>143</t>
  </si>
  <si>
    <t>ЛС 02-01-02 Поз.: 134</t>
  </si>
  <si>
    <t>Дверь противопожарная, с уплотнением в притворах, с фрамугой, заколенное стекло. EIS30, размером 3000Х1840 мм</t>
  </si>
  <si>
    <t>144</t>
  </si>
  <si>
    <t>ЛС 02-01-02 Поз.: 135</t>
  </si>
  <si>
    <t>Дверь противопожарная, с уплотнением в притворах, с фрамугой, заколенное стекло. EIS30, размером 3000Х1510 мм</t>
  </si>
  <si>
    <t>145</t>
  </si>
  <si>
    <t>ЛС 02-01-02 Поз.: 87</t>
  </si>
  <si>
    <t>Установка дверного доводчика к металлическим дверям</t>
  </si>
  <si>
    <t>146</t>
  </si>
  <si>
    <t>ЛС 02-01-02 Поз.: 137</t>
  </si>
  <si>
    <t>Доводчик дверной DS 73 BC "Серия Premium", усилие закрывания EN2-5</t>
  </si>
  <si>
    <t>ПВХ двери</t>
  </si>
  <si>
    <t>147</t>
  </si>
  <si>
    <t>ЛС 02-01-02 Поз.: 88</t>
  </si>
  <si>
    <t>Установка блоков из ПВХ в наружных и внутренних дверных проемах: в перегородках и деревянных нерубленных стенах площадью проема до 3 м2</t>
  </si>
  <si>
    <t>148</t>
  </si>
  <si>
    <t>ЛС 02-01-02 Поз.: 138</t>
  </si>
  <si>
    <t>Блоки дверные внутренние: глухие (с заполнением панелями или другими непрозрачными материалами) (ГОСТ 30970-2002)</t>
  </si>
  <si>
    <t>ГОСТ 23747-2015 (алюминиевые)</t>
  </si>
  <si>
    <t>149</t>
  </si>
  <si>
    <t>ЛС 02-01-02 Поз.: 90</t>
  </si>
  <si>
    <t>Установка металлических дверных блоков в готовые проемы/ ПРИМ.алюминиевые дверные блоки</t>
  </si>
  <si>
    <t>150</t>
  </si>
  <si>
    <t>ЛС 02-01-02 Поз.: 139</t>
  </si>
  <si>
    <t>Двери распашные с притвором, одинарные, под частично остекленные полотна: двупольные с неравнопольными полотнами с порогом ДАЧ 21-13П (ПРИМ. дверные блоки размером 2100х1210,2100х1200, 2100х1230, 2100х1310)</t>
  </si>
  <si>
    <t>Откосы внутренние - штукатурка</t>
  </si>
  <si>
    <t>151</t>
  </si>
  <si>
    <t>ЛС 02-01-02 Поз.: 92</t>
  </si>
  <si>
    <t>Штукатурка поверхностей оконных и дверных откосов по бетону и камню: плоских</t>
  </si>
  <si>
    <t>Полы</t>
  </si>
  <si>
    <t>ТИП2</t>
  </si>
  <si>
    <t>152</t>
  </si>
  <si>
    <t>ЛС 02-01-02 Поз.: 99</t>
  </si>
  <si>
    <t>Устройство гидроизоляции обмазочной: в один слой толщиной 2 мм</t>
  </si>
  <si>
    <t>153</t>
  </si>
  <si>
    <t>ЛС 02-01-02 Поз.: 100</t>
  </si>
  <si>
    <t>Устройство покрытий из плит керамогранитных размером: 60х60 см</t>
  </si>
  <si>
    <t>154</t>
  </si>
  <si>
    <t>ЛС 02-01-02 Поз.: 140</t>
  </si>
  <si>
    <t>155</t>
  </si>
  <si>
    <t>ЛС 02-01-02 Поз.: 145</t>
  </si>
  <si>
    <t>Рейки деревянные 8х18 мм</t>
  </si>
  <si>
    <t>ТИП3</t>
  </si>
  <si>
    <t>156</t>
  </si>
  <si>
    <t>ЛС 02-01-02 Поз.: 108</t>
  </si>
  <si>
    <t>Устройство гетерогенного и гомогенного покрытия на клее со свариванием полотнищ в стыках</t>
  </si>
  <si>
    <t>157</t>
  </si>
  <si>
    <t>ЛС 02-01-02 Поз.: 146</t>
  </si>
  <si>
    <t>Линолеум коммерческий гомогенный: "ТАРКЕТТ iQ MONOLIT" (толщина 2 мм, класс 34/43, пож. безопасность Г1, В2, РП1, Д2, Т2)</t>
  </si>
  <si>
    <t>158</t>
  </si>
  <si>
    <t>ЛС 02-01-02 Поз.: 109</t>
  </si>
  <si>
    <t>Устройство плинтусов поливинилхлоридных: на клее КН-2</t>
  </si>
  <si>
    <t>159</t>
  </si>
  <si>
    <t>ЛС 02-01-02 Поз.: 147</t>
  </si>
  <si>
    <t>Плинтусная лента ПВХ h= 100 мм</t>
  </si>
  <si>
    <t>ТИП4</t>
  </si>
  <si>
    <t>160</t>
  </si>
  <si>
    <t>ЛС 02-01-02 Поз.: 117</t>
  </si>
  <si>
    <t>161</t>
  </si>
  <si>
    <t>ЛС 02-01-02 Поз.: 148</t>
  </si>
  <si>
    <t>162</t>
  </si>
  <si>
    <t>ЛС 02-01-02 Поз.: 118</t>
  </si>
  <si>
    <t>163</t>
  </si>
  <si>
    <t>ЛС 02-01-02 Поз.: 149</t>
  </si>
  <si>
    <t>ТИП6</t>
  </si>
  <si>
    <t>164</t>
  </si>
  <si>
    <t>ЛС 02-01-02 Поз.: 125</t>
  </si>
  <si>
    <t>Устройство тепло- и звукоизоляции сплошной из плит: или матов минераловатных или стекловолокнистых</t>
  </si>
  <si>
    <t>165</t>
  </si>
  <si>
    <t>ЛС 02-01-02 Поз.: 150</t>
  </si>
  <si>
    <t>Пенополистирол экструдированный ТЕХНОНИКОЛЬ XPS CARBON 30-280 Стандарт</t>
  </si>
  <si>
    <t>166</t>
  </si>
  <si>
    <t>ЛС 02-01-02 Поз.: 126</t>
  </si>
  <si>
    <t>Устройство пароизоляции из полиэтиленовой пленки в один слой насухо</t>
  </si>
  <si>
    <t>167</t>
  </si>
  <si>
    <t>ЛС 02-01-02 Поз.: 127</t>
  </si>
  <si>
    <t>Устройство стяжек: цементных толщиной 20 мм</t>
  </si>
  <si>
    <t>168</t>
  </si>
  <si>
    <t>ЛС 02-01-02 Поз.: 128</t>
  </si>
  <si>
    <t>Устройство стяжек: на каждые 5 мм изменения толщины стяжки добавлять или исключать к расценке 11-01-011-01 /прим. приведение к толщине 35 мм</t>
  </si>
  <si>
    <t>169</t>
  </si>
  <si>
    <t>ЛС 02-01-02 Поз.: 151</t>
  </si>
  <si>
    <t>Раствор готовый кладочный цементный марки: 150</t>
  </si>
  <si>
    <t>170</t>
  </si>
  <si>
    <t>ЛС 02-01-02 Поз.: 152</t>
  </si>
  <si>
    <t>Фибра полиакрилонитрильная специальной обработки для асфальтобетонов FibARM Fiber WA (СТО 2272-006-2011)</t>
  </si>
  <si>
    <t>171</t>
  </si>
  <si>
    <t>ЛС 02-01-02 Поз.: 129</t>
  </si>
  <si>
    <t>172</t>
  </si>
  <si>
    <t>ЛС 02-01-02 Поз.: 153</t>
  </si>
  <si>
    <t>173</t>
  </si>
  <si>
    <t>ЛС 02-01-02 Поз.: 154</t>
  </si>
  <si>
    <t>174</t>
  </si>
  <si>
    <t>ЛС 02-01-02 Поз.: 130</t>
  </si>
  <si>
    <t>Устройство плинтусов: из плиток керамических</t>
  </si>
  <si>
    <t>175</t>
  </si>
  <si>
    <t>ЛС 02-01-02 Поз.: 155</t>
  </si>
  <si>
    <t>Раствор готовый кладочный тяжелый цементный</t>
  </si>
  <si>
    <t>176</t>
  </si>
  <si>
    <t>ЛС 02-01-02 Поз.: 157</t>
  </si>
  <si>
    <t>Плитки керамические плинтусные прямые</t>
  </si>
  <si>
    <t>ТИП7</t>
  </si>
  <si>
    <t>177</t>
  </si>
  <si>
    <t>ЛС 02-01-02 Поз.: 136</t>
  </si>
  <si>
    <t>178</t>
  </si>
  <si>
    <t>ЛС 02-01-02 Поз.: 158</t>
  </si>
  <si>
    <t>179</t>
  </si>
  <si>
    <t>ЛС 02-01-02 Поз.: 159</t>
  </si>
  <si>
    <t>ТИП8</t>
  </si>
  <si>
    <t>180</t>
  </si>
  <si>
    <t>ЛС 02-01-02 Поз.: 141</t>
  </si>
  <si>
    <t>Устройство стяжек: из выравнивающей смеси типа "Ветонит" 5000, толщиной 5 мм</t>
  </si>
  <si>
    <t>181</t>
  </si>
  <si>
    <t>ЛС 02-01-02 Поз.: 142</t>
  </si>
  <si>
    <t>Устройство стяжек: на каждый последующий слой толщиной 1 мм добавлять к расценке 11-01-011-08 /приведение к толщине 3 мм</t>
  </si>
  <si>
    <t>182</t>
  </si>
  <si>
    <t>ЛС 02-01-02 Поз.: 143</t>
  </si>
  <si>
    <t>183</t>
  </si>
  <si>
    <t>ЛС 02-01-02 Поз.: 160</t>
  </si>
  <si>
    <t>184</t>
  </si>
  <si>
    <t>ЛС 02-01-02 Поз.: 144</t>
  </si>
  <si>
    <t>185</t>
  </si>
  <si>
    <t>ЛС 02-01-02 Поз.: 161</t>
  </si>
  <si>
    <t>Плинтус коннелюрный ПВХ с мягкими краями Rico Cannelure</t>
  </si>
  <si>
    <t>ТИП10</t>
  </si>
  <si>
    <t>186</t>
  </si>
  <si>
    <t>ЛС 02-01-02 Поз.: 156</t>
  </si>
  <si>
    <t>187</t>
  </si>
  <si>
    <t>ЛС 02-01-02 Поз.: 162</t>
  </si>
  <si>
    <t>188</t>
  </si>
  <si>
    <t>ЛС 02-01-02 Поз.: 174</t>
  </si>
  <si>
    <t>ТИП11</t>
  </si>
  <si>
    <t>189</t>
  </si>
  <si>
    <t>ЛС 02-01-02 Поз.: 163</t>
  </si>
  <si>
    <t>190</t>
  </si>
  <si>
    <t>ЛС 02-01-02 Поз.: 175</t>
  </si>
  <si>
    <t>Пленка полиэтиленовая толщиной: 0,2-0,5 мм</t>
  </si>
  <si>
    <t>191</t>
  </si>
  <si>
    <t>ЛС 02-01-02 Поз.: 178</t>
  </si>
  <si>
    <t>Подложка Tarkett - Sport Tarfoam 15 мм</t>
  </si>
  <si>
    <t>192</t>
  </si>
  <si>
    <t>ЛС 02-01-02 Поз.: 164</t>
  </si>
  <si>
    <t>Устройство ленточной тепло- и звукоизоляции под лаги из древесноволокнистых плит</t>
  </si>
  <si>
    <t>193</t>
  </si>
  <si>
    <t>ЛС 02-01-02 Поз.: 179</t>
  </si>
  <si>
    <t>Фанера общего назначения из шпона лиственных пород водостойкая марки ФК,: сорт 1/2, толщина 9 мм</t>
  </si>
  <si>
    <t>194</t>
  </si>
  <si>
    <t>ЛС 02-01-02 Поз.: 165</t>
  </si>
  <si>
    <t>195</t>
  </si>
  <si>
    <t>ЛС 02-01-02 Поз.: 186</t>
  </si>
  <si>
    <t>Фанера общего назначения из шпона лиственных пород водостойкая марки ФК,: сорт 1/2, толщина 18 мм</t>
  </si>
  <si>
    <t>196</t>
  </si>
  <si>
    <t>ЛС 02-01-02 Поз.: 166</t>
  </si>
  <si>
    <t>Устройство покрытий: из плит древесностружечных</t>
  </si>
  <si>
    <t>197</t>
  </si>
  <si>
    <t>ЛС 02-01-02 Поз.: 167</t>
  </si>
  <si>
    <t>Устройство покрытий: из досок паркетных</t>
  </si>
  <si>
    <t>198</t>
  </si>
  <si>
    <t>ЛС 02-01-02 Поз.: 188</t>
  </si>
  <si>
    <t>Доска паркетная 3-полосная: "TARKETT Professional", дуб</t>
  </si>
  <si>
    <t>199</t>
  </si>
  <si>
    <t>ЛС 02-01-02 Поз.: 168</t>
  </si>
  <si>
    <t>Устройство плинтусов: деревянных</t>
  </si>
  <si>
    <t>ТИП12</t>
  </si>
  <si>
    <t>200</t>
  </si>
  <si>
    <t>ЛС 02-01-02 Поз.: 169</t>
  </si>
  <si>
    <t>201</t>
  </si>
  <si>
    <t>ЛС 02-01-02 Поз.: 189</t>
  </si>
  <si>
    <t>Плиты минераловатные на синтетическом связующем Техно (ТУ 5762-043-17925162-2006), марки: ТЕХНОФЛОР СТАНДАРТ</t>
  </si>
  <si>
    <t>202</t>
  </si>
  <si>
    <t>ЛС 02-01-02 Поз.: 170</t>
  </si>
  <si>
    <t>203</t>
  </si>
  <si>
    <t>ЛС 02-01-02 Поз.: 171</t>
  </si>
  <si>
    <t>204</t>
  </si>
  <si>
    <t>ЛС 02-01-02 Поз.: 172</t>
  </si>
  <si>
    <t>Устройство стяжек: на каждые 5 мм изменения толщины стяжки добавлять или исключать к расценке 11-01-011-01 /прим. приведение к толщине 50 мм</t>
  </si>
  <si>
    <t>205</t>
  </si>
  <si>
    <t>ЛС 02-01-02 Поз.: 190</t>
  </si>
  <si>
    <t>206</t>
  </si>
  <si>
    <t>ЛС 02-01-02 Поз.: 191</t>
  </si>
  <si>
    <t>Микрофибра полипропиленовая SIKA SIKAFIBER PPM 12 RU</t>
  </si>
  <si>
    <t>207</t>
  </si>
  <si>
    <t>ЛС 02-01-02 Поз.: 173</t>
  </si>
  <si>
    <t>Железнение цементных покрытий</t>
  </si>
  <si>
    <t>ТИП13</t>
  </si>
  <si>
    <t>208</t>
  </si>
  <si>
    <t>ЛС 02-01-02 Поз.: 176</t>
  </si>
  <si>
    <t>209</t>
  </si>
  <si>
    <t>ЛС 02-01-02 Поз.: 195</t>
  </si>
  <si>
    <t>210</t>
  </si>
  <si>
    <t>ЛС 02-01-02 Поз.: 196</t>
  </si>
  <si>
    <t>211</t>
  </si>
  <si>
    <t>ЛС 02-01-02 Поз.: 177</t>
  </si>
  <si>
    <t>212</t>
  </si>
  <si>
    <t>ЛС 02-01-02 Поз.: 197</t>
  </si>
  <si>
    <t>213</t>
  </si>
  <si>
    <t>ЛС 02-01-02 Поз.: 198</t>
  </si>
  <si>
    <t>ТИП14 (балконы первого и второго этажей)</t>
  </si>
  <si>
    <t>214</t>
  </si>
  <si>
    <t>ЛС 02-01-02 Поз.: 180</t>
  </si>
  <si>
    <t>215</t>
  </si>
  <si>
    <t>ЛС 02-01-02 Поз.: 199</t>
  </si>
  <si>
    <t>Гранит керамический многоцветный неполированный, размером 300х600х10 мм, 600х600х10 мм</t>
  </si>
  <si>
    <t>216</t>
  </si>
  <si>
    <t>ЛС 02-01-02 Поз.: 200</t>
  </si>
  <si>
    <t>Плитки керамогранитные размером: 600х600х10 мм, светло-серые</t>
  </si>
  <si>
    <t>217</t>
  </si>
  <si>
    <t>ЛС 02-01-02 Поз.: 223</t>
  </si>
  <si>
    <t>218</t>
  </si>
  <si>
    <t>ЛС 02-01-02 Поз.: 224</t>
  </si>
  <si>
    <t>219</t>
  </si>
  <si>
    <t>ЛС 02-01-02 Поз.: 181</t>
  </si>
  <si>
    <t>220</t>
  </si>
  <si>
    <t>ЛС 02-01-02 Поз.: 225</t>
  </si>
  <si>
    <t>221</t>
  </si>
  <si>
    <t>ЛС 02-01-02 Поз.: 226</t>
  </si>
  <si>
    <t>ТИП15 (Лестничные марши, межэтажные перекыртия, входные группы, крыльца, спуски в подвал)</t>
  </si>
  <si>
    <t>222</t>
  </si>
  <si>
    <t>ЛС 02-01-02 Поз.: 182</t>
  </si>
  <si>
    <t>Облицовка лестничных площадок и маршей керамогранитными плитами</t>
  </si>
  <si>
    <t>223</t>
  </si>
  <si>
    <t>ЛС 02-01-02 Поз.: 227</t>
  </si>
  <si>
    <t>224</t>
  </si>
  <si>
    <t>ЛС 02-01-02 Поз.: 228</t>
  </si>
  <si>
    <t>225</t>
  </si>
  <si>
    <t>ЛС 02-01-02 Поз.: 229</t>
  </si>
  <si>
    <t>Смесь сухая: (фуга) АТЛАС разных цветов для заделки швов водостойкая</t>
  </si>
  <si>
    <t>226</t>
  </si>
  <si>
    <t>ЛС 02-01-02 Поз.: 230</t>
  </si>
  <si>
    <t>Клей плиточный «Юнис Гранит»</t>
  </si>
  <si>
    <t>227</t>
  </si>
  <si>
    <t>ЛС 02-01-02 Поз.: 183</t>
  </si>
  <si>
    <t>228</t>
  </si>
  <si>
    <t>ЛС 02-01-02 Поз.: 231</t>
  </si>
  <si>
    <t>229</t>
  </si>
  <si>
    <t>ЛС 02-01-02 Поз.: 232</t>
  </si>
  <si>
    <t>Устройство антисейсмического шва в конструкции пола</t>
  </si>
  <si>
    <t>230</t>
  </si>
  <si>
    <t>ЛС 02-01-02 Поз.: 184</t>
  </si>
  <si>
    <t>Плиты теплоизоляционные из экструзионного вспененного полистирола ПЕНОПЛЭКС-35</t>
  </si>
  <si>
    <t>231</t>
  </si>
  <si>
    <t>ЛС 02-01-02 Поз.: 185</t>
  </si>
  <si>
    <t>Укладка металлического накладного профиля (порога)</t>
  </si>
  <si>
    <t>232</t>
  </si>
  <si>
    <t>ЛС 02-01-02 Поз.: 233</t>
  </si>
  <si>
    <t>Дилатационное устройство АКВАСТОП тип ДШВ-35/040</t>
  </si>
  <si>
    <t>Кровля</t>
  </si>
  <si>
    <t>Покрытие кровли - металлочерепица</t>
  </si>
  <si>
    <t>233</t>
  </si>
  <si>
    <t>ЛС 02-01-02 Поз.: 187</t>
  </si>
  <si>
    <t>Устройство кровель различных типов из металлочерепицы</t>
  </si>
  <si>
    <t>234</t>
  </si>
  <si>
    <t>ЛС 02-01-02 Поз.: 234</t>
  </si>
  <si>
    <t>235</t>
  </si>
  <si>
    <t>ЛС 02-01-02 Поз.: 235</t>
  </si>
  <si>
    <t>Дополнительные элементы металлочерепичной кровли: планка для карниза длиной 2000 мм</t>
  </si>
  <si>
    <t>236</t>
  </si>
  <si>
    <t>ЛС 02-01-02 Поз.: 236</t>
  </si>
  <si>
    <t>Дополнительные элементы металлочерепичной кровли: коньковый элемент, разжелобки, профили с покрытием</t>
  </si>
  <si>
    <t>237</t>
  </si>
  <si>
    <t>ЛС 02-01-02 Поз.: 237</t>
  </si>
  <si>
    <t>238</t>
  </si>
  <si>
    <t>ЛС 02-01-02 Поз.: 238</t>
  </si>
  <si>
    <t>Дополнительные элементы металлочерепичной кровли: планка для торцов длиной 2000 мм</t>
  </si>
  <si>
    <t>239</t>
  </si>
  <si>
    <t>ЛС 02-01-02 Поз.: 239</t>
  </si>
  <si>
    <t>Дополнительные элементы металлочерепичной кровли: конек для кровли оцинкованный, размером 150х150 мм, длиной 2000 мм</t>
  </si>
  <si>
    <t>240</t>
  </si>
  <si>
    <t>ЛС 02-01-02 Поз.: 240</t>
  </si>
  <si>
    <t>Дополнительные элементы металлочерепичной кровли: планка для снегозадержателя длиной 2000 мм</t>
  </si>
  <si>
    <t>241</t>
  </si>
  <si>
    <t>ЛС 02-01-02 Поз.: 241</t>
  </si>
  <si>
    <t>Переходные мостики, площадки прямоугольные</t>
  </si>
  <si>
    <t>242</t>
  </si>
  <si>
    <t>ЛС 02-01-02 Поз.: 242</t>
  </si>
  <si>
    <t>Площадки просадочные, мостики, кронштейны, маршевые лестницы, пожарные щиты переходных площадок, ограждений</t>
  </si>
  <si>
    <t>243</t>
  </si>
  <si>
    <t>ЛС 02-01-02 Поз.: 243</t>
  </si>
  <si>
    <t>Водосточная система</t>
  </si>
  <si>
    <t>244</t>
  </si>
  <si>
    <t>ЛС 02-01-02 Поз.: 192</t>
  </si>
  <si>
    <t>Устройство металлической водосточной системы: воронок</t>
  </si>
  <si>
    <t>245</t>
  </si>
  <si>
    <t>ЛС 02-01-02 Поз.: 193</t>
  </si>
  <si>
    <t>Устройство металлической водосточной системы: прямых звеньев труб</t>
  </si>
  <si>
    <t>246</t>
  </si>
  <si>
    <t>ЛС 02-01-02 Поз.: 194</t>
  </si>
  <si>
    <t>Устройство металлической водосточной системы: колен</t>
  </si>
  <si>
    <t>В-8 - 2 шт.</t>
  </si>
  <si>
    <t>247</t>
  </si>
  <si>
    <t>ЛС 02-01-02 Поз.: 201</t>
  </si>
  <si>
    <t>Воронка выпускная МП, диаметр 185х150 мм, полиэстер (стандартный цвет)</t>
  </si>
  <si>
    <t>248</t>
  </si>
  <si>
    <t>ЛС 02-01-02 Поз.: 244</t>
  </si>
  <si>
    <t>Труба водосточная МП, диаметр 150х3000 мм, полиэстер (стандартный цвет)</t>
  </si>
  <si>
    <t>249</t>
  </si>
  <si>
    <t>ЛС 02-01-02 Поз.: 245</t>
  </si>
  <si>
    <t>Труба водосточная МП, диаметр 150х1000 мм, полиэстер (стандартный цвет)</t>
  </si>
  <si>
    <t>250</t>
  </si>
  <si>
    <t>ЛС 02-01-02 Поз.: 246</t>
  </si>
  <si>
    <t>Колено трубы МП, диаметр 150 мм, полиэстер (стандартный цвет)</t>
  </si>
  <si>
    <t>251</t>
  </si>
  <si>
    <t>ЛС 02-01-02 Поз.: 247</t>
  </si>
  <si>
    <t>Колено трубы МП сливное, диаметр 150 мм, полиэстер (стандартный цвет)</t>
  </si>
  <si>
    <t>252</t>
  </si>
  <si>
    <t>ЛС 02-01-02 Поз.: 248</t>
  </si>
  <si>
    <t>Держатель трубы (саморез) МП, диаметр 150 мм, полиэстер (стандартный цвет)</t>
  </si>
  <si>
    <t>253</t>
  </si>
  <si>
    <t>ЛС 02-01-02 Поз.: 249</t>
  </si>
  <si>
    <t>Паук МП, диаметр 100 мм</t>
  </si>
  <si>
    <t>В-9 - 2 шт.</t>
  </si>
  <si>
    <t>254</t>
  </si>
  <si>
    <t>ЛС 02-01-02 Поз.: 202</t>
  </si>
  <si>
    <t>255</t>
  </si>
  <si>
    <t>ЛС 02-01-02 Поз.: 252</t>
  </si>
  <si>
    <t>256</t>
  </si>
  <si>
    <t>ЛС 02-01-02 Поз.: 253</t>
  </si>
  <si>
    <t>257</t>
  </si>
  <si>
    <t>ЛС 02-01-02 Поз.: 254</t>
  </si>
  <si>
    <t>258</t>
  </si>
  <si>
    <t>ЛС 02-01-02 Поз.: 256</t>
  </si>
  <si>
    <t>259</t>
  </si>
  <si>
    <t>ЛС 02-01-02 Поз.: 257</t>
  </si>
  <si>
    <t>Кровля в осях М-Н/7-15 и козырьки в осях Ж-И</t>
  </si>
  <si>
    <t>260</t>
  </si>
  <si>
    <t>ЛС 02-01-02 Поз.: 203</t>
  </si>
  <si>
    <t>Огрунтовка оснований из бетона или раствора под водоизоляционный кровельный ковер: готовой эмульсией битумной</t>
  </si>
  <si>
    <t>261</t>
  </si>
  <si>
    <t>ЛС 02-01-02 Поз.: 204</t>
  </si>
  <si>
    <t>Устройство пароизоляции: обмазочной в один слой</t>
  </si>
  <si>
    <t>262</t>
  </si>
  <si>
    <t>ЛС 02-01-02 Поз.: 205</t>
  </si>
  <si>
    <t>Утепление покрытий плитами: из минеральной ваты или перлита на битумной мастике в один слой</t>
  </si>
  <si>
    <t>263</t>
  </si>
  <si>
    <t>ЛС 02-01-02 Поз.: 261</t>
  </si>
  <si>
    <t>Плиты минераловатные на синтетическом связующем Техно (ТУ 5762-043-17925162-2006), марки: ТЕХНОРУФ В60</t>
  </si>
  <si>
    <t>264</t>
  </si>
  <si>
    <t>ЛС 02-01-02 Поз.: 206</t>
  </si>
  <si>
    <t>Установка пароизоляционного слоя из: пленки полиэтиленовой (без стекловолокнистых материалов)</t>
  </si>
  <si>
    <t>265</t>
  </si>
  <si>
    <t>ЛС 02-01-02 Поз.: 268</t>
  </si>
  <si>
    <t>266</t>
  </si>
  <si>
    <t>ЛС 02-01-02 Поз.: 207</t>
  </si>
  <si>
    <t>Устройство выравнивающих стяжек: цементно-песчаных толщиной 15 мм</t>
  </si>
  <si>
    <t>267</t>
  </si>
  <si>
    <t>ЛС 02-01-02 Поз.: 208</t>
  </si>
  <si>
    <t>Устройство выравнивающих стяжек: на каждый 1 мм изменения толщины добавлять или исключать к расценке 12-01-017-01 /приведение к толщине 50 мм</t>
  </si>
  <si>
    <t>268</t>
  </si>
  <si>
    <t>ЛС 02-01-02 Поз.: 269</t>
  </si>
  <si>
    <t>269</t>
  </si>
  <si>
    <t>ЛС 02-01-02 Поз.: 209</t>
  </si>
  <si>
    <t>Армирование подстилающих слоев и набетонок</t>
  </si>
  <si>
    <t>270</t>
  </si>
  <si>
    <t>ЛС 02-01-02 Поз.: 270</t>
  </si>
  <si>
    <t>Горячекатаная арматурная сталь класса: А-I, А-II, А-III</t>
  </si>
  <si>
    <t>271</t>
  </si>
  <si>
    <t>ЛС 02-01-02 Поз.: 210</t>
  </si>
  <si>
    <t>272</t>
  </si>
  <si>
    <t>ЛС 02-01-02 Поз.: 211</t>
  </si>
  <si>
    <t>Устройство кровель плоских из наплавляемых материалов: в два слоя</t>
  </si>
  <si>
    <t>273</t>
  </si>
  <si>
    <t>ЛС 02-01-02 Поз.: 271</t>
  </si>
  <si>
    <t>Изопласт: К ЭКП-4,5</t>
  </si>
  <si>
    <t>274</t>
  </si>
  <si>
    <t>ЛС 02-01-02 Поз.: 272</t>
  </si>
  <si>
    <t>Изопласт: П ЭПП-4,0</t>
  </si>
  <si>
    <t>275</t>
  </si>
  <si>
    <t>ЛС 02-01-02 Поз.: 212</t>
  </si>
  <si>
    <t>Устройство примыканий рулонных и мастичных кровель к стенам и парапетам высотой: до 600 мм без фартуков</t>
  </si>
  <si>
    <t>276</t>
  </si>
  <si>
    <t>ЛС 02-01-02 Поз.: 273</t>
  </si>
  <si>
    <t>277</t>
  </si>
  <si>
    <t>ЛС 02-01-02 Поз.: 274</t>
  </si>
  <si>
    <t>278</t>
  </si>
  <si>
    <t>ЛС 02-01-02 Поз.: 275</t>
  </si>
  <si>
    <t>279</t>
  </si>
  <si>
    <t>ЛС 02-01-02 Поз.: 213</t>
  </si>
  <si>
    <t>Защита ендов: дополнительным двухслойным ковром из рулонных материалов на битумной мастике</t>
  </si>
  <si>
    <t>280</t>
  </si>
  <si>
    <t>ЛС 02-01-02 Поз.: 276</t>
  </si>
  <si>
    <t>281</t>
  </si>
  <si>
    <t>ЛС 02-01-02 Поз.: 277</t>
  </si>
  <si>
    <t>282</t>
  </si>
  <si>
    <t>ЛС 02-01-02 Поз.: 214</t>
  </si>
  <si>
    <t>Устройство деформационных швов с наклейкой дополнительных слоев рулонного кровельного материала на битумной мастике</t>
  </si>
  <si>
    <t>283</t>
  </si>
  <si>
    <t>ЛС 02-01-02 Поз.: 278</t>
  </si>
  <si>
    <t>Кровля в осях Е-К</t>
  </si>
  <si>
    <t>284</t>
  </si>
  <si>
    <t>ЛС 02-01-02 Поз.: 215</t>
  </si>
  <si>
    <t>285</t>
  </si>
  <si>
    <t>ЛС 02-01-02 Поз.: 279</t>
  </si>
  <si>
    <t>286</t>
  </si>
  <si>
    <t>ЛС 02-01-02 Поз.: 216</t>
  </si>
  <si>
    <t>287</t>
  </si>
  <si>
    <t>ЛС 02-01-02 Поз.: 280</t>
  </si>
  <si>
    <t>288</t>
  </si>
  <si>
    <t>ЛС 02-01-02 Поз.: 217</t>
  </si>
  <si>
    <t>289</t>
  </si>
  <si>
    <t>ЛС 02-01-02 Поз.: 281</t>
  </si>
  <si>
    <t>290</t>
  </si>
  <si>
    <t>ЛС 02-01-02 Поз.: 218</t>
  </si>
  <si>
    <t>291</t>
  </si>
  <si>
    <t>ЛС 02-01-02 Поз.: 219</t>
  </si>
  <si>
    <t>Устройство кровель плоских из наплавляемых материалов: в один слой</t>
  </si>
  <si>
    <t>292</t>
  </si>
  <si>
    <t>ЛС 02-01-02 Поз.: 282</t>
  </si>
  <si>
    <t>293</t>
  </si>
  <si>
    <t>ЛС 02-01-02 Поз.: 220</t>
  </si>
  <si>
    <t>294</t>
  </si>
  <si>
    <t>ЛС 02-01-02 Поз.: 283</t>
  </si>
  <si>
    <t>295</t>
  </si>
  <si>
    <t>ЛС 02-01-02 Поз.: 284</t>
  </si>
  <si>
    <t>296</t>
  </si>
  <si>
    <t>ЛС 02-01-02 Поз.: 285</t>
  </si>
  <si>
    <t>297</t>
  </si>
  <si>
    <t>ЛС 02-01-02 Поз.: 221</t>
  </si>
  <si>
    <t>Устройство примыканий рулонных и мастичных кровель к стенам и парапетам высотой: более 600 мм с одним фартуком</t>
  </si>
  <si>
    <t>298</t>
  </si>
  <si>
    <t>ЛС 02-01-02 Поз.: 286</t>
  </si>
  <si>
    <t>299</t>
  </si>
  <si>
    <t>ЛС 02-01-02 Поз.: 287</t>
  </si>
  <si>
    <t>300</t>
  </si>
  <si>
    <t>ЛС 02-01-02 Поз.: 288</t>
  </si>
  <si>
    <t>301</t>
  </si>
  <si>
    <t>ЛС 02-01-02 Поз.: 222</t>
  </si>
  <si>
    <t>302</t>
  </si>
  <si>
    <t>ЛС 02-01-02 Поз.: 289</t>
  </si>
  <si>
    <t>Вентиляционные шахты</t>
  </si>
  <si>
    <t>Зонты вентшахт</t>
  </si>
  <si>
    <t>303</t>
  </si>
  <si>
    <t>ЛС 02-01-02 Поз.: 250</t>
  </si>
  <si>
    <t>Установка зонтов над шахтами из листовой стали прямоугольного сечения периметром: 4000 мм</t>
  </si>
  <si>
    <t>304</t>
  </si>
  <si>
    <t>ЛС 02-01-02 Поз.: 290</t>
  </si>
  <si>
    <t>Зонт вентшахты 610х1800 оцинкованный с покрытием полиэфирной эмалью</t>
  </si>
  <si>
    <t>305</t>
  </si>
  <si>
    <t>ЛС 02-01-02 Поз.: 291</t>
  </si>
  <si>
    <t>Зонт вентшахты 460х2020 оцинкованный с покрытием полиэфирной эмалью</t>
  </si>
  <si>
    <t>306</t>
  </si>
  <si>
    <t>ЛС 02-01-02 Поз.: 292</t>
  </si>
  <si>
    <t>Зонт вентшахты 660х1405 оцинкованный с покрытием полиэфирной эмалью</t>
  </si>
  <si>
    <t>307</t>
  </si>
  <si>
    <t>ЛС 02-01-02 Поз.: 251</t>
  </si>
  <si>
    <t>Установка зонтов над шахтами из листовой стали прямоугольного сечения периметром: 3200 мм</t>
  </si>
  <si>
    <t>308</t>
  </si>
  <si>
    <t>ЛС 02-01-02 Поз.: 293</t>
  </si>
  <si>
    <t>Зонт вентшахты 560х990 оцинкованный с покрытием полиэфирной эмалью</t>
  </si>
  <si>
    <t>Наружная отделка</t>
  </si>
  <si>
    <t>Вентилируемый фасад в зоне цоколя</t>
  </si>
  <si>
    <t>309</t>
  </si>
  <si>
    <t>ЛС 02-01-02 Поз.: 255</t>
  </si>
  <si>
    <t>Устройство вентилируемых фасадов с облицовкой плитами из керамогранита: с устройством теплоизоляционного слоя</t>
  </si>
  <si>
    <t>310</t>
  </si>
  <si>
    <t>ЛС 02-01-02 Поз.: 294</t>
  </si>
  <si>
    <t>311</t>
  </si>
  <si>
    <t>ЛС 02-01-02 Поз.: 295</t>
  </si>
  <si>
    <t>312</t>
  </si>
  <si>
    <t>ЛС 02-01-02 Поз.: 296</t>
  </si>
  <si>
    <t>Плитки керамогранитные размером: 600х600х10 мм, темно-серые</t>
  </si>
  <si>
    <t>313</t>
  </si>
  <si>
    <t>ЛС 02-01-02 Поз.: 297</t>
  </si>
  <si>
    <t>Комплектующие для навесных вентилируемых фасадов марки "NAVEK",: кронштейн 150 мм силовой из оцинкованной стали</t>
  </si>
  <si>
    <t>314</t>
  </si>
  <si>
    <t>ЛС 02-01-02 Поз.: 298</t>
  </si>
  <si>
    <t>Дюбель рамный распорный с винтом размером: 10,0х112 мм</t>
  </si>
  <si>
    <t>10 шт</t>
  </si>
  <si>
    <t>315</t>
  </si>
  <si>
    <t>ЛС 02-01-02 Поз.: 299</t>
  </si>
  <si>
    <t>Комплектующие для навесных вентилируемых фасадов марки "NAVEK",: профиль вертикальный 80 мм из оцинкованной стали</t>
  </si>
  <si>
    <t>316</t>
  </si>
  <si>
    <t>ЛС 02-01-02 Поз.: 300</t>
  </si>
  <si>
    <t>Комплектующие для навесных вентилируемых фасадов марки "NAVEK",: кляммер стартовый из нержавеющей стали</t>
  </si>
  <si>
    <t>317</t>
  </si>
  <si>
    <t>ЛС 02-01-02 Поз.: 301</t>
  </si>
  <si>
    <t>Комплектующие для навесных вентилируемых фасадов марки "NAVEK",: кляммер основной из нержавеющей стали</t>
  </si>
  <si>
    <t>Мокрый фасад</t>
  </si>
  <si>
    <t>318</t>
  </si>
  <si>
    <t>ЛС 02-01-02 Поз.: 258</t>
  </si>
  <si>
    <t>Окраска фасадов с лесов по подготовленной поверхности: силикатная</t>
  </si>
  <si>
    <t>319</t>
  </si>
  <si>
    <t>ЛС 02-01-02 Поз.: 302</t>
  </si>
  <si>
    <t>Штукатурка минеральная декоративная CERESIT CT 137 "камешковая", зерно 2,5 мм (под окраску)</t>
  </si>
  <si>
    <t>320</t>
  </si>
  <si>
    <t>ЛС 02-01-02 Поз.: 259</t>
  </si>
  <si>
    <t>Установка и разборка наружных инвентарных лесов высотой до 16 м: трубчатых для прочих отделочных работ</t>
  </si>
  <si>
    <t>321</t>
  </si>
  <si>
    <t>ЛС 02-01-02 Поз.: 303</t>
  </si>
  <si>
    <t>Детали деревянные лесов из пиломатериалов хвойных пород</t>
  </si>
  <si>
    <t>322</t>
  </si>
  <si>
    <t>ЛС 02-01-02 Поз.: 304</t>
  </si>
  <si>
    <t>Детали стальных трубчатых лесов, укомплектованные пробками, крючками и хомутами, окрашенные</t>
  </si>
  <si>
    <t>323</t>
  </si>
  <si>
    <t>ЛС 02-01-02 Поз.: 260</t>
  </si>
  <si>
    <t>Устройство обделок на фасадах (наружные подоконники, пояски, балконы и др.): без водосточных труб</t>
  </si>
  <si>
    <t>324</t>
  </si>
  <si>
    <t>ЛС 02-01-02 Поз.: 305</t>
  </si>
  <si>
    <t>Сталь листовая оцинкованная толщиной листа: 0,7 мм</t>
  </si>
  <si>
    <t>325</t>
  </si>
  <si>
    <t>ЛС 02-01-02 Поз.: 306</t>
  </si>
  <si>
    <t>Водоотлив оконный шириной планки 250 мм из оцинкованной стали с полимерным покрытием</t>
  </si>
  <si>
    <t>п.м</t>
  </si>
  <si>
    <t>Ограждения</t>
  </si>
  <si>
    <t>Ограждение пандуса ОГп-1</t>
  </si>
  <si>
    <t>326</t>
  </si>
  <si>
    <t>ЛС 02-01-02 Поз.: 262</t>
  </si>
  <si>
    <t>Устройство металлических ограждений: без поручней</t>
  </si>
  <si>
    <t>Ограждение пандуса ОГн-1</t>
  </si>
  <si>
    <t>327</t>
  </si>
  <si>
    <t>ЛС 02-01-02 Поз.: 263</t>
  </si>
  <si>
    <t>Устройство покрытия лестничного марша</t>
  </si>
  <si>
    <t>328</t>
  </si>
  <si>
    <t>ЛС 02-01-02 Поз.: 264</t>
  </si>
  <si>
    <t>329</t>
  </si>
  <si>
    <t>ЛС 02-01-02 Поз.: 307</t>
  </si>
  <si>
    <t>330</t>
  </si>
  <si>
    <t>ЛС 02-01-02 Поз.: 265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</si>
  <si>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</si>
  <si>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331</t>
  </si>
  <si>
    <t>ЛС 02-01-02 Поз.: 266</t>
  </si>
  <si>
    <t>332</t>
  </si>
  <si>
    <t>ЛС 02-01-02 Поз.: 308</t>
  </si>
  <si>
    <t>333</t>
  </si>
  <si>
    <t>ЛС 02-01-02 Поз.: 309</t>
  </si>
  <si>
    <t>Накладные декоративные буквы на фасаде из поликарбоната</t>
  </si>
  <si>
    <t>334</t>
  </si>
  <si>
    <t>ЛС 02-01-02 Поз.: 267</t>
  </si>
  <si>
    <t>Монтаж оконных фонарных покрытий из поликарбонатных и акриловых плит с боковыми планками, профилями и резиновыми прокладками</t>
  </si>
  <si>
    <t>335</t>
  </si>
  <si>
    <t>ЛС 02-01-02 Поз.: 310</t>
  </si>
  <si>
    <t>Поликарбонат монолитный толщиной: 10 мм цветной</t>
  </si>
  <si>
    <t>Раздел 3. Внутреннее водоснабжение</t>
  </si>
  <si>
    <t>Оборудование</t>
  </si>
  <si>
    <t>336</t>
  </si>
  <si>
    <t>ЛС 02-01-03 Поз.: 1</t>
  </si>
  <si>
    <t>Установка нагревателей индивидуальных: водоводяных</t>
  </si>
  <si>
    <t>10 компл.</t>
  </si>
  <si>
    <t>337</t>
  </si>
  <si>
    <t>ЛС 02-01-03 Поз.: 2</t>
  </si>
  <si>
    <t>Раствор готовый кладочный цементный марки: 100</t>
  </si>
  <si>
    <t>338
О</t>
  </si>
  <si>
    <t>ЛС 02-01-03 Поз.: 3</t>
  </si>
  <si>
    <t>Накопительный электрический водонагреватель Electrolux EWH 100 Royal Flash</t>
  </si>
  <si>
    <t>339</t>
  </si>
  <si>
    <t>ЛС 02-01-03 Поз.: 4</t>
  </si>
  <si>
    <t>Установка смесителей</t>
  </si>
  <si>
    <t>340</t>
  </si>
  <si>
    <t>ЛС 02-01-03 Поз.: 5</t>
  </si>
  <si>
    <t>Дюбели распорные полипропиленовые</t>
  </si>
  <si>
    <t>341</t>
  </si>
  <si>
    <t>ЛС 02-01-03 Поз.: 6</t>
  </si>
  <si>
    <t>Шурупы стальные</t>
  </si>
  <si>
    <t>342</t>
  </si>
  <si>
    <t>ЛС 02-01-03 Поз.: 7</t>
  </si>
  <si>
    <t>Смесители для ванн: СМ-В-ШТ с душевой сеткой на гибком шланге, с кнопочным переключателем, с латунными маховичками, штангой</t>
  </si>
  <si>
    <t>343</t>
  </si>
  <si>
    <t>ЛС 02-01-03 Поз.: 8</t>
  </si>
  <si>
    <t>Смесители общие для ванн и умывальников: с душевой сеткой на гибком шланге, с кнопочным переключателем СМ-ВУ-ШЛР</t>
  </si>
  <si>
    <t>344</t>
  </si>
  <si>
    <t>ЛС 02-01-03 Поз.: 9</t>
  </si>
  <si>
    <t>Смесители для умывальников: СМ-УМ-ОРА с поворотным корпусом, одной рукояткой, с аэратором</t>
  </si>
  <si>
    <t>345</t>
  </si>
  <si>
    <t>ЛС 02-01-03 Поз.: 10</t>
  </si>
  <si>
    <t>Краны водоразборные и туалетные</t>
  </si>
  <si>
    <t>346</t>
  </si>
  <si>
    <t>ЛС 02-01-03 Поз.: 11</t>
  </si>
  <si>
    <t>Смеситель Lemark Project LM4652CE для раковины бесконтактный</t>
  </si>
  <si>
    <t>347</t>
  </si>
  <si>
    <t>ЛС 02-01-03 Поз.: 12</t>
  </si>
  <si>
    <t>Сенсорный смеситель для раковины WasserKRAFT Rossel 2813 с регулировкой температуры</t>
  </si>
  <si>
    <t>348</t>
  </si>
  <si>
    <t>ЛС 02-01-03 Поз.: 13</t>
  </si>
  <si>
    <t>Подводка гибкая армированная резиновая: 300 мм</t>
  </si>
  <si>
    <t>Противопожарное водоснабжение(В2)</t>
  </si>
  <si>
    <t>Трубопровод</t>
  </si>
  <si>
    <t>349</t>
  </si>
  <si>
    <t>ЛС 02-01-03 Поз.: 14</t>
  </si>
  <si>
    <t>Прокладка внутренних трубопроводов водоснабжения и отопления из полипропиленовых труб: 90 мм</t>
  </si>
  <si>
    <t>350</t>
  </si>
  <si>
    <t>ЛС 02-01-03 Поз.: 15</t>
  </si>
  <si>
    <t>Хомут FRS системы крепежа трубопроводов, размером: 95-103 мм</t>
  </si>
  <si>
    <t>351</t>
  </si>
  <si>
    <t>ЛС 02-01-03 Поз.: 16</t>
  </si>
  <si>
    <t>Труба из полипропилена: PN 10/90</t>
  </si>
  <si>
    <t>Запорная арматура</t>
  </si>
  <si>
    <t>352</t>
  </si>
  <si>
    <t>ЛС 02-01-03 Поз.: 17</t>
  </si>
  <si>
    <t>Кран шаровый латунный BROEN BALLOFIX, полнопроходной, с обычной рукояткой, с внутренней резьбой, давлением 1,6 МПа (16 кгс/см2) и 2,5 МПа (25 кгс/см2), диаметром: 50 мм, присоединение 2"х2"</t>
  </si>
  <si>
    <t>Соединительные детали трубопроводов</t>
  </si>
  <si>
    <t>353</t>
  </si>
  <si>
    <t>ЛС 02-01-03 Поз.: 18</t>
  </si>
  <si>
    <t>Муфта полипропиленовая переходная диаметром: 90х63 мм</t>
  </si>
  <si>
    <t>354</t>
  </si>
  <si>
    <t>ЛС 02-01-03 Поз.: 19</t>
  </si>
  <si>
    <t>Муфта полипропиленовая переходная диаметром: 110х90 мм</t>
  </si>
  <si>
    <t>355</t>
  </si>
  <si>
    <t>ЛС 02-01-03 Поз.: 20</t>
  </si>
  <si>
    <t>Тройник полипропиленовый переходной диаметром: 90х63х90 мм</t>
  </si>
  <si>
    <t>356</t>
  </si>
  <si>
    <t>ЛС 02-01-03 Поз.: 21</t>
  </si>
  <si>
    <t>Тройник полипропиленовый переходной диаметром: 110х63х110 мм</t>
  </si>
  <si>
    <t>Горячее водоснабжение и рециркуляция(Т3-Т4)</t>
  </si>
  <si>
    <t>357</t>
  </si>
  <si>
    <t>ЛС 02-01-03 Поз.: 22</t>
  </si>
  <si>
    <t>Установка воздухоотводчиков</t>
  </si>
  <si>
    <t>358</t>
  </si>
  <si>
    <t>ЛС 02-01-03 Поз.: 23</t>
  </si>
  <si>
    <t>Воздухоотводчик автоматический с наружным резьбовым присоединением Рр=1,0 МПа, Т max = 120 град С, D = 15 мм</t>
  </si>
  <si>
    <t>359</t>
  </si>
  <si>
    <t>ЛС 02-01-03 Поз.: 24</t>
  </si>
  <si>
    <t>Фланцы стальные плоские приварные из стали ВСт3сп2, ВСт3сп3, давлением: 1,0 МПа (10 кгс/см2), диаметром 15 мм</t>
  </si>
  <si>
    <t>Итого по разделу 3 Внутреннее водоснабжение</t>
  </si>
  <si>
    <t xml:space="preserve">     в том числе:</t>
  </si>
  <si>
    <t xml:space="preserve">          Подрядные работы</t>
  </si>
  <si>
    <t xml:space="preserve">          Оборудование</t>
  </si>
  <si>
    <t>Сумма НДС (ставка 20%) по позициям:336-359</t>
  </si>
  <si>
    <t>Раздел 4. Внутренняя канализация</t>
  </si>
  <si>
    <t>360</t>
  </si>
  <si>
    <t>ЛС 02-01-04 Поз.: 1</t>
  </si>
  <si>
    <t>Установка поддонов душевых: чугунных и стальных мелких</t>
  </si>
  <si>
    <t>361</t>
  </si>
  <si>
    <t>ЛС 02-01-04 Поз.: 4</t>
  </si>
  <si>
    <t>Поддоны душевые эмалированные: стальные, размером 900х900х150 мм (без обвязки)</t>
  </si>
  <si>
    <t>362</t>
  </si>
  <si>
    <t>ЛС 02-01-04 Поз.: 5</t>
  </si>
  <si>
    <t>Сифон трубный для душевого поддона "VIR"</t>
  </si>
  <si>
    <t>363</t>
  </si>
  <si>
    <t>ЛС 02-01-04 Поз.: 2</t>
  </si>
  <si>
    <t>Установка умывальников одиночных: с подводкой холодной и горячей воды</t>
  </si>
  <si>
    <t>364</t>
  </si>
  <si>
    <t>ЛС 02-01-04 Поз.: 7</t>
  </si>
  <si>
    <t>Сифон трубный для моек с отводным коленом 1 1/2"х50 мм</t>
  </si>
  <si>
    <t>365</t>
  </si>
  <si>
    <t>ЛС 02-01-04 Поз.: 8</t>
  </si>
  <si>
    <t>366</t>
  </si>
  <si>
    <t>ЛС 02-01-04 Поз.: 9</t>
  </si>
  <si>
    <t>367</t>
  </si>
  <si>
    <t>ЛС 02-01-04 Поз.: 10</t>
  </si>
  <si>
    <t>Замазка суриковая</t>
  </si>
  <si>
    <t>368</t>
  </si>
  <si>
    <t>ЛС 02-01-04 Поз.: 11</t>
  </si>
  <si>
    <t>Умывальники полуфарфоровые и фарфоровые с кронштейнами, сифоном бутылочным латунным и выпуском,: овальные со скрытыми установочными поверхностями без спинки размером 700х600х150 мм</t>
  </si>
  <si>
    <t>369</t>
  </si>
  <si>
    <t>ЛС 02-01-04 Поз.: 12</t>
  </si>
  <si>
    <t>Пьедесталы для умывальников полуфарфоровые и фарфоровые размером 640х215х200, 670-630х240-180, 200-175 мм</t>
  </si>
  <si>
    <t>370</t>
  </si>
  <si>
    <t>ЛС 02-01-04 Поз.: 13</t>
  </si>
  <si>
    <t>Умывальники полуфарфоровые и фарфоровые с кронштейнами, сифоном бутылочным латунным и выпуском,: для детских учреждений размером 450х330х150 мм</t>
  </si>
  <si>
    <t>371</t>
  </si>
  <si>
    <t>ЛС 02-01-04 Поз.: 14</t>
  </si>
  <si>
    <t>Умывальник для инвалидов размером 650x560 мм</t>
  </si>
  <si>
    <t>372</t>
  </si>
  <si>
    <t>ЛС 02-01-04 Поз.: 15</t>
  </si>
  <si>
    <t>Сифон пластмассовый бутылочный унифицированный с выпуском и вертикальным отводом СБУв (ГОСТ 23289-94)</t>
  </si>
  <si>
    <t>373</t>
  </si>
  <si>
    <t>ЛС 02-01-04 Поз.: 3</t>
  </si>
  <si>
    <t>Установка унитазов: с бачком непосредственно присоединенным</t>
  </si>
  <si>
    <t>374</t>
  </si>
  <si>
    <t>ЛС 02-01-04 Поз.: 16</t>
  </si>
  <si>
    <t>375</t>
  </si>
  <si>
    <t>ЛС 02-01-04 Поз.: 17</t>
  </si>
  <si>
    <t>376</t>
  </si>
  <si>
    <t>ЛС 02-01-04 Поз.: 18</t>
  </si>
  <si>
    <t>377</t>
  </si>
  <si>
    <t>ЛС 02-01-04 Поз.: 19</t>
  </si>
  <si>
    <t>Унитаз-компакт «Комфорт»</t>
  </si>
  <si>
    <t>378</t>
  </si>
  <si>
    <t>ЛС 02-01-04 Поз.: 20</t>
  </si>
  <si>
    <t>Унитаз-компакт для инвалидов размером 655x350x835 мм</t>
  </si>
  <si>
    <t>379</t>
  </si>
  <si>
    <t>ЛС 02-01-04 Поз.: 6</t>
  </si>
  <si>
    <t>Установка трапов диаметром: 50 мм</t>
  </si>
  <si>
    <t>380</t>
  </si>
  <si>
    <t>ЛС 02-01-04 Поз.: 21</t>
  </si>
  <si>
    <t>Трап из полипропилена вертикальный с решеткой из нержавеющей стали 100х100 мм, "сухим" затвором, DN50</t>
  </si>
  <si>
    <t>381</t>
  </si>
  <si>
    <t>ЛС 02-01-04 Поз.: 22</t>
  </si>
  <si>
    <t>Муфты противопожарные для пластиковых труб РТМК-50</t>
  </si>
  <si>
    <t>Итого по разделу 4 Внутренняя канализация</t>
  </si>
  <si>
    <t>Сумма НДС (ставка 20%) по позициям:360-381</t>
  </si>
  <si>
    <t>Раздел 5. Система отопления</t>
  </si>
  <si>
    <t>Монтаж радиаторов</t>
  </si>
  <si>
    <t>382</t>
  </si>
  <si>
    <t>ЛС 02-01-05 Поз.: 19</t>
  </si>
  <si>
    <t>383</t>
  </si>
  <si>
    <t>ЛС 02-01-05 Поз.: 1</t>
  </si>
  <si>
    <t>Защитная решетка для радиаторов 620х700 мм
(на радиаторы 500, 400 мм)</t>
  </si>
  <si>
    <t>384</t>
  </si>
  <si>
    <t>ЛС 02-01-05 Поз.: 2</t>
  </si>
  <si>
    <t>Защитная решетка для радиаторов 620х1000 мм
(на радиаторы 900, 800 мм)</t>
  </si>
  <si>
    <t>385</t>
  </si>
  <si>
    <t>ЛС 02-01-05 Поз.: 3</t>
  </si>
  <si>
    <t>Защитная решетка для радиаторов 620х1300 мм
(на радиаторы 1200, 1100, 1000 мм)</t>
  </si>
  <si>
    <t>386</t>
  </si>
  <si>
    <t>ЛС 02-01-05 Поз.: 4</t>
  </si>
  <si>
    <t>Защитная решетка для радиаторов 620х1500 мм
(на радиаторы 1400, 1300 мм)</t>
  </si>
  <si>
    <t>387</t>
  </si>
  <si>
    <t>ЛС 02-01-05 Поз.: 5</t>
  </si>
  <si>
    <t>Защитная решетка для радиаторов 620х1600 мм
(на радиаторы 1500 мм)</t>
  </si>
  <si>
    <t>388</t>
  </si>
  <si>
    <t>ЛС 02-01-05 Поз.: 6</t>
  </si>
  <si>
    <t>Муфта полипропиленовая комбинированная, с внутренней резьбой диаметром: 20х1/2"</t>
  </si>
  <si>
    <t>Теплоснабжение приточных систем</t>
  </si>
  <si>
    <t>Прокладка трубопроводов  из стальных электросварных труб</t>
  </si>
  <si>
    <t>389</t>
  </si>
  <si>
    <t>ЛС 02-01-05 Поз.: 72.3</t>
  </si>
  <si>
    <t>Антифриз-теплоноситель (концентрат) ТН-65</t>
  </si>
  <si>
    <t>Итого по разделу 5 Система отопления</t>
  </si>
  <si>
    <t>Сумма НДС (ставка 20%) по позициям:382-389</t>
  </si>
  <si>
    <t>Раздел 6. Вентиляция и кондиционирование</t>
  </si>
  <si>
    <t>Вентиляционная установка</t>
  </si>
  <si>
    <t>Воздуховоды из тонколистовой оцинкованной стали δ=0.6 мм Ø450</t>
  </si>
  <si>
    <t>390</t>
  </si>
  <si>
    <t>ЛС 02-01-06 Поз.: 178</t>
  </si>
  <si>
    <t>Прокладка воздуховодов из листовой, оцинкованной стали и алюминия класса Н (нормальные) толщиной: 0,6 мм, диаметром до 450 мм</t>
  </si>
  <si>
    <t>391</t>
  </si>
  <si>
    <t>ЛС 02-01-06 Поз.: 1</t>
  </si>
  <si>
    <t>Воздуховоды из оцинкованной стали толщиной: 0,6 мм, диаметром до 450 мм</t>
  </si>
  <si>
    <t>Фасонные элементы воздуховодов</t>
  </si>
  <si>
    <t>392</t>
  </si>
  <si>
    <t>ЛС 02-01-06 Поз.: 179</t>
  </si>
  <si>
    <t>393</t>
  </si>
  <si>
    <t>ЛС 02-01-06 Поз.: 180</t>
  </si>
  <si>
    <t>Изделия фасонные для воздуховодов из оцинкованной стали с шиной и уголками толщиной: 0,7 мм, периметром 1800 мм</t>
  </si>
  <si>
    <t>394</t>
  </si>
  <si>
    <t>ЛС 02-01-06 Поз.: 181</t>
  </si>
  <si>
    <t>Изделия фасонные для воздуховодов из оцинкованной стали с шиной и уголками толщиной: 0,7 мм, периметром 1500 мм</t>
  </si>
  <si>
    <t>Вентиляция В2</t>
  </si>
  <si>
    <t>395</t>
  </si>
  <si>
    <t>ЛС 02-01-06 Поз.: 189</t>
  </si>
  <si>
    <t>396</t>
  </si>
  <si>
    <t>ЛС 02-01-06 Поз.: 2</t>
  </si>
  <si>
    <t>397</t>
  </si>
  <si>
    <t>ЛС 02-01-06 Поз.: 190</t>
  </si>
  <si>
    <t>398</t>
  </si>
  <si>
    <t>ЛС 02-01-06 Поз.: 191</t>
  </si>
  <si>
    <t>399</t>
  </si>
  <si>
    <t>ЛС 02-01-06 Поз.: 192</t>
  </si>
  <si>
    <t>Вентиляция В4</t>
  </si>
  <si>
    <t>Воздуховод из тонколистовой оцинкованной стали, δ=0.6 мм  Ø250 мм</t>
  </si>
  <si>
    <t>400</t>
  </si>
  <si>
    <t>ЛС 02-01-06 Поз.: 211</t>
  </si>
  <si>
    <t>Прокладка воздуховодов из листовой, оцинкованной стали и алюминия класса Н (нормальные) толщиной: 0,6 мм, диаметром до 250 мм</t>
  </si>
  <si>
    <t>401</t>
  </si>
  <si>
    <t>ЛС 02-01-06 Поз.: 3</t>
  </si>
  <si>
    <t>Воздуховоды из оцинкованной стали толщиной: 0,6 мм, диаметром до 250 мм</t>
  </si>
  <si>
    <t>Вентиляция В6</t>
  </si>
  <si>
    <t>Решетки</t>
  </si>
  <si>
    <t>402</t>
  </si>
  <si>
    <t>ЛС 02-01-06 Поз.: 235</t>
  </si>
  <si>
    <t>403</t>
  </si>
  <si>
    <t>ЛС 02-01-06 Поз.: 4</t>
  </si>
  <si>
    <t>404</t>
  </si>
  <si>
    <t>ЛС 02-01-06 Поз.: 5</t>
  </si>
  <si>
    <t>Решетки жалюзийные регулируемые из алюминиевого профиля с порошковым покрытием марки: РВ-2, размером 300х150 мм</t>
  </si>
  <si>
    <t>Вентиляция В8</t>
  </si>
  <si>
    <t>Анемостаты</t>
  </si>
  <si>
    <t>405</t>
  </si>
  <si>
    <t>ЛС 02-01-06 Поз.: 265</t>
  </si>
  <si>
    <t>406</t>
  </si>
  <si>
    <t>ЛС 02-01-06 Поз.: 6</t>
  </si>
  <si>
    <t>407</t>
  </si>
  <si>
    <t>ЛС 02-01-06 Поз.: 7</t>
  </si>
  <si>
    <t>Диффузоры потолочные пластиковые "АРКТОС" марки ДПУ: универсальные ДПУ-М, диаметр 125 мм</t>
  </si>
  <si>
    <t>Вентиляция В10</t>
  </si>
  <si>
    <t>408</t>
  </si>
  <si>
    <t>ЛС 02-01-06 Поз.: 294</t>
  </si>
  <si>
    <t>409</t>
  </si>
  <si>
    <t>ЛС 02-01-06 Поз.: 8</t>
  </si>
  <si>
    <t>410</t>
  </si>
  <si>
    <t>ЛС 02-01-06 Поз.: 9</t>
  </si>
  <si>
    <t>Вентиляция В11</t>
  </si>
  <si>
    <t>411</t>
  </si>
  <si>
    <t>ЛС 02-01-06 Поз.: 311</t>
  </si>
  <si>
    <t>412</t>
  </si>
  <si>
    <t>ЛС 02-01-06 Поз.: 10</t>
  </si>
  <si>
    <t>413</t>
  </si>
  <si>
    <t>ЛС 02-01-06 Поз.: 11</t>
  </si>
  <si>
    <t>Вентиляция В19</t>
  </si>
  <si>
    <t>414</t>
  </si>
  <si>
    <t>ЛС 02-01-06 Поз.: 382</t>
  </si>
  <si>
    <t>415</t>
  </si>
  <si>
    <t>ЛС 02-01-06 Поз.: 12</t>
  </si>
  <si>
    <t>416</t>
  </si>
  <si>
    <t>ЛС 02-01-06 Поз.: 13</t>
  </si>
  <si>
    <t>Вентиляция В20</t>
  </si>
  <si>
    <t>417</t>
  </si>
  <si>
    <t>ЛС 02-01-06 Поз.: 399</t>
  </si>
  <si>
    <t>418</t>
  </si>
  <si>
    <t>ЛС 02-01-06 Поз.: 14</t>
  </si>
  <si>
    <t>419</t>
  </si>
  <si>
    <t>ЛС 02-01-06 Поз.: 15</t>
  </si>
  <si>
    <t>Вентиляция ВЕ1-1.45</t>
  </si>
  <si>
    <t>420</t>
  </si>
  <si>
    <t>ЛС 02-01-06 Поз.: 440</t>
  </si>
  <si>
    <t>421</t>
  </si>
  <si>
    <t>ЛС 02-01-06 Поз.: 16</t>
  </si>
  <si>
    <t>422</t>
  </si>
  <si>
    <t>ЛС 02-01-06 Поз.: 17</t>
  </si>
  <si>
    <t>Решетки жалюзийные регулируемые из алюминиевого профиля с порошковым покрытием марки: РВ-2, размером 200х200 мм</t>
  </si>
  <si>
    <t>423</t>
  </si>
  <si>
    <t>ЛС 02-01-06 Поз.: 18</t>
  </si>
  <si>
    <t>Решетки жалюзийные регулируемые из алюминиевого профиля с порошковым покрытием марки: РВ-2, размером 300х200 мм</t>
  </si>
  <si>
    <t>424</t>
  </si>
  <si>
    <t>ЛС 02-01-06 Поз.: 19</t>
  </si>
  <si>
    <t>Решетки жалюзийные регулируемые из алюминиевого профиля с порошковым покрытием марки: РВ-2, размером 500х250 мм</t>
  </si>
  <si>
    <t>Дымоудаление ДВ1,  ДВ2</t>
  </si>
  <si>
    <t>Комплект автоматики к ДВ1, ДВ2</t>
  </si>
  <si>
    <t>425</t>
  </si>
  <si>
    <t>ЛС 02-01-06 Поз.: 450</t>
  </si>
  <si>
    <t>Щиты и пульты, масса: до 50 кг</t>
  </si>
  <si>
    <t>426
О</t>
  </si>
  <si>
    <t>ЛС 02-01-06 Поз.: 20</t>
  </si>
  <si>
    <t>Комплект автоматики к ДВ1, ДВ2 (L=19591 м3/ч, Pc=650 Па)</t>
  </si>
  <si>
    <t>427</t>
  </si>
  <si>
    <t>ЛС 02-01-06 Поз.: 451</t>
  </si>
  <si>
    <t>428</t>
  </si>
  <si>
    <t>ЛС 02-01-06 Поз.: 21</t>
  </si>
  <si>
    <t>429</t>
  </si>
  <si>
    <t>ЛС 02-01-06 Поз.: 22</t>
  </si>
  <si>
    <t>Декоративная решетка для клапана OKL-1D-1000x400 с покраской</t>
  </si>
  <si>
    <t>430</t>
  </si>
  <si>
    <t>ЛС 02-01-06 Поз.: 23</t>
  </si>
  <si>
    <t>Декоративная решетка для клапана OKL-1D-600x400 с покраской</t>
  </si>
  <si>
    <t>Дымоудаление ДП1-ДП2</t>
  </si>
  <si>
    <t>Комплект автоматики к ДП1, ДП2</t>
  </si>
  <si>
    <t>431</t>
  </si>
  <si>
    <t>ЛС 02-01-06 Поз.: 463</t>
  </si>
  <si>
    <t>432
О</t>
  </si>
  <si>
    <t>ЛС 02-01-06 Поз.: 24</t>
  </si>
  <si>
    <t>Комплект автоматики к ДП1, ДП2 (L=12139 м3/ч, Pc=400 Па)</t>
  </si>
  <si>
    <t>Дымоудаление ДП3.1</t>
  </si>
  <si>
    <t>Комплект автоматики к ДП3.1</t>
  </si>
  <si>
    <t>433</t>
  </si>
  <si>
    <t>ЛС 02-01-06 Поз.: 474</t>
  </si>
  <si>
    <t>434</t>
  </si>
  <si>
    <t>ЛС 02-01-06 Поз.: 475</t>
  </si>
  <si>
    <t>Приборы, устанавливаемые на металлоконструкциях, щитах и пультах, масса: до 5 кг</t>
  </si>
  <si>
    <t>435
О</t>
  </si>
  <si>
    <t>ЛС 02-01-06 Поз.: 25</t>
  </si>
  <si>
    <t>Комплект автоматики к ДП3.1 (L=13000 м3/ч, Pc=600 Па)</t>
  </si>
  <si>
    <t>Комплект автоматики к ДП3.2</t>
  </si>
  <si>
    <t>436</t>
  </si>
  <si>
    <t>ЛС 02-01-06 Поз.: 478</t>
  </si>
  <si>
    <t>437</t>
  </si>
  <si>
    <t>ЛС 02-01-06 Поз.: 479</t>
  </si>
  <si>
    <t>438
О</t>
  </si>
  <si>
    <t>ЛС 02-01-06 Поз.: 26</t>
  </si>
  <si>
    <t>Комплект автоматики к ДП3.2 (ВЕНТИЛЯТОР) (L=1300 м3/ч, Pc=300 Па)</t>
  </si>
  <si>
    <t>Дымоудаление ДП4</t>
  </si>
  <si>
    <t>439</t>
  </si>
  <si>
    <t>ЛС 02-01-06 Поз.: 492</t>
  </si>
  <si>
    <t>440</t>
  </si>
  <si>
    <t>ЛС 02-01-06 Поз.: 27</t>
  </si>
  <si>
    <t>441</t>
  </si>
  <si>
    <t>ЛС 02-01-06 Поз.: 28</t>
  </si>
  <si>
    <t>Декоративная решетка для клапана OKL-1D-550x550 с покраской</t>
  </si>
  <si>
    <t>Комплект автоматики к ДП4</t>
  </si>
  <si>
    <t>442</t>
  </si>
  <si>
    <t>ЛС 02-01-06 Поз.: 493</t>
  </si>
  <si>
    <t>443
О</t>
  </si>
  <si>
    <t>ЛС 02-01-06 Поз.: 494</t>
  </si>
  <si>
    <t>Комплект автоматики к ДП4 (L=5591 м3/ч, Pc=300 Па)</t>
  </si>
  <si>
    <t>Итого по разделу 6 Вентиляция и кондиционирование</t>
  </si>
  <si>
    <t>Сумма НДС (ставка 20%) по позициям:390-443</t>
  </si>
  <si>
    <t>Раздел 7. Система электроснабжения</t>
  </si>
  <si>
    <t>ППУ</t>
  </si>
  <si>
    <t>444</t>
  </si>
  <si>
    <t>ЛС 02-01-07 Поз.: 1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</si>
  <si>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</si>
  <si>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445</t>
  </si>
  <si>
    <t>ЛС 02-01-07 Поз.: 2</t>
  </si>
  <si>
    <t>Щиты распределительные навесные: ЩРН-24, размер корпуса 350х300х125 мм</t>
  </si>
  <si>
    <t>446</t>
  </si>
  <si>
    <t>ЛС 02-01-07 Поз.: 3</t>
  </si>
  <si>
    <t>Прибор или аппарат</t>
  </si>
  <si>
    <t>447
О</t>
  </si>
  <si>
    <t>ЛС 02-01-07 Поз.: 4</t>
  </si>
  <si>
    <t>Выключатели автоматические ВА88-32 3Р 125 А</t>
  </si>
  <si>
    <t>448
О</t>
  </si>
  <si>
    <t>ЛС 02-01-07 Поз.: 5</t>
  </si>
  <si>
    <t>Выключатели автоматические: «IEK» ВА47-29 1Р 10А, характеристика С</t>
  </si>
  <si>
    <t>449
О</t>
  </si>
  <si>
    <t>ЛС 02-01-07 Поз.: 6</t>
  </si>
  <si>
    <t>Выключатели автоматические: «IEK» ВА47-29 3Р 50А, характеристика С</t>
  </si>
  <si>
    <t>450
О</t>
  </si>
  <si>
    <t>ЛС 02-01-07 Поз.: 7</t>
  </si>
  <si>
    <t>Выключатели автоматические: «IEK» ВА47-29 3Р 10А, характеристика С</t>
  </si>
  <si>
    <t>451
О</t>
  </si>
  <si>
    <t>ЛС 02-01-07 Поз.: 8</t>
  </si>
  <si>
    <t>Выключатели автоматические ВА47-29 3Р 20А</t>
  </si>
  <si>
    <t>452
О</t>
  </si>
  <si>
    <t>ЛС 02-01-07 Поз.: 9</t>
  </si>
  <si>
    <t>Выключатели автоматические: «IEK» ВА47-29 3Р 16А, характеристика С</t>
  </si>
  <si>
    <t>453
О</t>
  </si>
  <si>
    <t>ЛС 02-01-07 Поз.: 10</t>
  </si>
  <si>
    <t>Выключатели автоматические ВА47-29 3Р 32 А х-ка С</t>
  </si>
  <si>
    <t>ЩПДВ</t>
  </si>
  <si>
    <t>454</t>
  </si>
  <si>
    <t>ЛС 02-01-07 Поз.: 11</t>
  </si>
  <si>
    <t>455</t>
  </si>
  <si>
    <t>ЛС 02-01-07 Поз.: 12</t>
  </si>
  <si>
    <t>456</t>
  </si>
  <si>
    <t>ЛС 02-01-07 Поз.: 13</t>
  </si>
  <si>
    <t>457
О</t>
  </si>
  <si>
    <t>ЛС 02-01-07 Поз.: 14</t>
  </si>
  <si>
    <t>Выключатели нагрузки: ВН-32 3Р 63А</t>
  </si>
  <si>
    <t>458
О</t>
  </si>
  <si>
    <t>ЛС 02-01-07 Поз.: 15</t>
  </si>
  <si>
    <t>459
О</t>
  </si>
  <si>
    <t>ЛС 02-01-07 Поз.: 16</t>
  </si>
  <si>
    <t>ЩСС</t>
  </si>
  <si>
    <t>460</t>
  </si>
  <si>
    <t>ЛС 02-01-07 Поз.: 17</t>
  </si>
  <si>
    <t>461
О</t>
  </si>
  <si>
    <t>ЛС 02-01-07 Поз.: 18</t>
  </si>
  <si>
    <t>Переключатель ALCLR-22</t>
  </si>
  <si>
    <t>462</t>
  </si>
  <si>
    <t>ЛС 02-01-07 Поз.: 19</t>
  </si>
  <si>
    <t>Устройство оптико-(фото)электрическое,: прибор оптико-электрический в одноблочном исполнении</t>
  </si>
  <si>
    <t>463
О</t>
  </si>
  <si>
    <t>ЛС 02-01-07 Поз.: 20</t>
  </si>
  <si>
    <t>Фотореле ФР-601  "IEK"</t>
  </si>
  <si>
    <t>Щдер, ЩО01</t>
  </si>
  <si>
    <t>464</t>
  </si>
  <si>
    <t>ЛС 02-01-07 Поз.: 21</t>
  </si>
  <si>
    <t>465</t>
  </si>
  <si>
    <t>ЛС 02-01-07 Поз.: 22</t>
  </si>
  <si>
    <t>Щиты распределительные навесные: ЩРН-9, размер корпуса 220х300х125 мм</t>
  </si>
  <si>
    <t>466</t>
  </si>
  <si>
    <t>ЛС 02-01-07 Поз.: 23</t>
  </si>
  <si>
    <t>467</t>
  </si>
  <si>
    <t>ЛС 02-01-07 Поз.: 24</t>
  </si>
  <si>
    <t>Выключатели нагрузки: ВН-32 1Р 20А</t>
  </si>
  <si>
    <t>468
О</t>
  </si>
  <si>
    <t>ЛС 02-01-07 Поз.: 25</t>
  </si>
  <si>
    <t>469
О</t>
  </si>
  <si>
    <t>ЛС 02-01-07 Поз.: 26</t>
  </si>
  <si>
    <t>Выключатели автоматические: 2А</t>
  </si>
  <si>
    <t>ЩО12</t>
  </si>
  <si>
    <t>470</t>
  </si>
  <si>
    <t>ЛС 02-01-07 Поз.: 27</t>
  </si>
  <si>
    <t>471</t>
  </si>
  <si>
    <t>ЛС 02-01-07 Поз.: 28</t>
  </si>
  <si>
    <t>Щиты распределительные навесные: ЩРН-48, размер корпуса 610х300х125 мм</t>
  </si>
  <si>
    <t>472</t>
  </si>
  <si>
    <t>ЛС 02-01-07 Поз.: 29</t>
  </si>
  <si>
    <t>473
О</t>
  </si>
  <si>
    <t>ЛС 02-01-07 Поз.: 30</t>
  </si>
  <si>
    <t>474
О</t>
  </si>
  <si>
    <t>ЛС 02-01-07 Поз.: 31</t>
  </si>
  <si>
    <t>Выключатели автоматические: «IEK» ВА47-29 3Р 25А, характеристика С</t>
  </si>
  <si>
    <t>475
О</t>
  </si>
  <si>
    <t>ЛС 02-01-07 Поз.: 32</t>
  </si>
  <si>
    <t>476
О</t>
  </si>
  <si>
    <t>ЛС 02-01-07 Поз.: 33</t>
  </si>
  <si>
    <t>477
О</t>
  </si>
  <si>
    <t>ЛС 02-01-07 Поз.: 34</t>
  </si>
  <si>
    <t>Выключатели нагрузки: ВН-32 3Р 32А</t>
  </si>
  <si>
    <t>478
О</t>
  </si>
  <si>
    <t>ЛС 02-01-07 Поз.: 35</t>
  </si>
  <si>
    <t>Выключатель автоматический АВДТ 32 С16 2Р 30 мА</t>
  </si>
  <si>
    <t>ЩС ИТП, ЩС Вi, ШК2</t>
  </si>
  <si>
    <t>479</t>
  </si>
  <si>
    <t>ЛС 02-01-07 Поз.: 36</t>
  </si>
  <si>
    <t>480</t>
  </si>
  <si>
    <t>ЛС 02-01-07 Поз.: 37</t>
  </si>
  <si>
    <t>481</t>
  </si>
  <si>
    <t>ЛС 02-01-07 Поз.: 38</t>
  </si>
  <si>
    <t>482
О</t>
  </si>
  <si>
    <t>ЛС 02-01-07 Поз.: 39</t>
  </si>
  <si>
    <t>Выключатели автоматические: «IEK» ВА47-29 1Р 6А, характеристика С</t>
  </si>
  <si>
    <t>483
О</t>
  </si>
  <si>
    <t>ЛС 02-01-07 Поз.: 40</t>
  </si>
  <si>
    <t>Оборудование светотехническое</t>
  </si>
  <si>
    <t>484</t>
  </si>
  <si>
    <t>ЛС 02-01-07 Поз.: 41</t>
  </si>
  <si>
    <t>Светильник в подвесных потолках, устанавливаемый: на профиле, количество ламп в светильнике до 4</t>
  </si>
  <si>
    <t>485</t>
  </si>
  <si>
    <t>ЛС 02-01-07 Поз.: 42</t>
  </si>
  <si>
    <t>Светодиодный светильник VARTON C070/UGL медицинский встраиваемый/накладной 35ВТ CRI90 4000 K 595х595х68 мм с защитным силикатным стеклом класс защиты IP54 арт.V1-C0-00080-20G06-5403640</t>
  </si>
  <si>
    <t>486</t>
  </si>
  <si>
    <t>ЛС 02-01-07 Поз.: 43</t>
  </si>
  <si>
    <t>Светодиодный светильник VARTON E070 2.0 встраиваемый/накладной для образовательных учреждений 35 Вт CRI90 4000 K 595х595х50 мм IP40 с опаловым рассеивателем арт.V1-E0-00070-01OP0-4003540</t>
  </si>
  <si>
    <t>487</t>
  </si>
  <si>
    <t>ЛС 02-01-07 Поз.: 44</t>
  </si>
  <si>
    <t>Светодиодный светильник VARTON E070 2.0 для образовательных учреждений 42 ВТ CRI90 4000 K встраиваемый/накладной 595х595х50 мм IP40 с опаловым рассеивателем арт.V1-E0-00070-01OP0-4004240</t>
  </si>
  <si>
    <t>488</t>
  </si>
  <si>
    <t>ЛС 02-01-07 Поз.: 45</t>
  </si>
  <si>
    <t>Светодиодный светильник VARTON E070 2.0 для образовательных учреждений 35 Вт CRI90 4000 K встраиваемый/накладной 595х595х50 мм IP40 с опаловым рассеивателем аварийный автономный постоянного действия арт.V1-E0-00070-01OPA-4003540</t>
  </si>
  <si>
    <t>489</t>
  </si>
  <si>
    <t>ЛС 02-01-07 Поз.: 46</t>
  </si>
  <si>
    <t>Светодиодный светильник VARTON E070 2.0 для образовательных учреждений 42 ВТ CRI90 встраиваемый/накладной 595х595х50 мм IP40 4000 K с опаловым рассеивателем аварийный автономный постоянного действия арт.V1-E0-00070-01OPA-4004240</t>
  </si>
  <si>
    <t>490</t>
  </si>
  <si>
    <t>ЛС 02-01-07 Поз.: 47</t>
  </si>
  <si>
    <t>Светодиодный светильник VARTON для потолка Cesal 600х600 35 Вт 4000 K IP54 с рассеивателем опал арт.V1-A3-00027-10000-5403640</t>
  </si>
  <si>
    <t>491</t>
  </si>
  <si>
    <t>ЛС 02-01-07 Поз.: 48</t>
  </si>
  <si>
    <t>Светильник в подвесных потолках, устанавливаемый: на профиле, количество ламп в светильнике до 2</t>
  </si>
  <si>
    <t>492</t>
  </si>
  <si>
    <t>ЛС 02-01-07 Поз.: 49</t>
  </si>
  <si>
    <t>Светодиодный светильник VARTON E170 2.0 для образовательных учреждений 16 Вт CRI90 встраиваемый/накладной 595х180х50 мм IP40 4000 K с опаловым рассеивателем арт.V1-E0-00170-01OP0-4001640</t>
  </si>
  <si>
    <t>493</t>
  </si>
  <si>
    <t>ЛС 02-01-07 Поз.: 50</t>
  </si>
  <si>
    <t>Светодиодный светильник VARTON E170 2.0 для образовательных учреждений 16 Вт CRI90 встраиваемый/накладной 595х180х50 мм IP40 4000 K с опаловым рассеивателем аварийный автономный постоянного действия арт.V1-E0-00170-01OPA-4001640</t>
  </si>
  <si>
    <t>494</t>
  </si>
  <si>
    <t>ЛС 02-01-07 Поз.: 51</t>
  </si>
  <si>
    <t>Светодиодный светильник VARTON E270 2.0 для образовательных учреждений 35 ВТ CRI90 4000 K встраиваемый/накладной 1195х180х50 мм IP40 с опаловым рассеивателем арт. V1-E0-00270-01OP0-4003540</t>
  </si>
  <si>
    <t>495</t>
  </si>
  <si>
    <t>ЛС 02-01-07 Поз.: 52</t>
  </si>
  <si>
    <t>Светодиодный светильник VARTON E270 2.0 для образовательных учреждений 35 ВТ CRI90 4000 K встраиваемый/накладной 1195х180х50 мм IP40 с опаловым рассеивателем EM арт. V1-E0-00270-01OPA-4003540</t>
  </si>
  <si>
    <t>496</t>
  </si>
  <si>
    <t>ЛС 02-01-07 Поз.: 53</t>
  </si>
  <si>
    <t>Светильник потолочный или настенный с креплением винтами или болтами для помещений: с тяжелыми условиями среды, уплотненный</t>
  </si>
  <si>
    <t>497</t>
  </si>
  <si>
    <t>ЛС 02-01-07 Поз.: 54</t>
  </si>
  <si>
    <t>Светодиодный светильник VARTON Стронг 2.0 промышленный 52 Вт 4000 K CRI90 1242х90х68 мм IP65 матовый рассеиватель арт. V1-E0-70210-03G02-6505240</t>
  </si>
  <si>
    <t>498</t>
  </si>
  <si>
    <t>ЛС 02-01-07 Поз.: 55</t>
  </si>
  <si>
    <t>Светодиодный светильник VARTON Стронг 2.0 промышленный 16 Вт 4000 K CRI90 674х90х68 мм IP65 матовый рассеиватель арт. V1-E0-70215-03G02-6501640</t>
  </si>
  <si>
    <t>499</t>
  </si>
  <si>
    <t>ЛС 02-01-07 Поз.: 56</t>
  </si>
  <si>
    <t>Светодиодный светильник VARTON Стронг 2.0 промышленный класс защиты IP65 1242х90х68 мм 30 ВТ 4000 K матовый рассеиватель арт.V1-I2-70210-03G02-6503040</t>
  </si>
  <si>
    <t>500</t>
  </si>
  <si>
    <t>ЛС 02-01-07 Поз.: 57</t>
  </si>
  <si>
    <t>Светодиодный светильник VARTON Стронг 2.0 промышленный класс защиты IP65 1242х90х68 мм 30 ВТ 4000 K матовый рассеиватель аварийный автономный постоянного действия арт. V1-I2-70210-03GA2-6503040</t>
  </si>
  <si>
    <t>501</t>
  </si>
  <si>
    <t>ЛС 02-01-07 Поз.: 58</t>
  </si>
  <si>
    <t>Светильник отдельно устанавливаемый: на штырях с количеством ламп в светильнике 1</t>
  </si>
  <si>
    <t>502</t>
  </si>
  <si>
    <t>ЛС 02-01-07 Поз.: 59</t>
  </si>
  <si>
    <t>Светодиодный светильник VARTON ЖКХ круг 10 Вт IP65 185х70 мм антивандальный 4000 K 1/10 арт. V1-U0-00005-21000-6501040</t>
  </si>
  <si>
    <t>503</t>
  </si>
  <si>
    <t>ЛС 02-01-07 Поз.: 60</t>
  </si>
  <si>
    <t>Светодиодный светильник VARTON S070 2.0 спортивный для образовательных учреждений 42 ВТ CRI90 4000 K накладной 603х620х70 мм IP40 с опаловым рассеивателем с защитной решеткой арт.V1-E0-00024-01OP0-4004240</t>
  </si>
  <si>
    <t>504</t>
  </si>
  <si>
    <t>ЛС 02-01-07 Поз.: 61</t>
  </si>
  <si>
    <t>Светодиодный светильник VARTON S070 2.0 спортивный для образовательных учреждений 42 ВТ CRI90 4000 K накладной 603х620х70 мм IP40 с опаловым рассеивателем с защитной решеткой аварийный автономный постоянного действия арт. V1-E0-00024-01OPA-4004240</t>
  </si>
  <si>
    <t>505</t>
  </si>
  <si>
    <t>ЛС 02-01-07 Поз.: 62</t>
  </si>
  <si>
    <t>Световые настенные указатели</t>
  </si>
  <si>
    <t>506</t>
  </si>
  <si>
    <t>ЛС 02-01-07 Поз.: 63</t>
  </si>
  <si>
    <t>Светильник аварийно-эвакуационный "ВАРТОН" Compact серии Advanced 7.5W IP65 3ч арт.V1-EM-00432-01A01-6500865</t>
  </si>
  <si>
    <t>507</t>
  </si>
  <si>
    <t>ЛС 02-01-07 Поз.: 64</t>
  </si>
  <si>
    <t>Патрон: стенной или потолочный</t>
  </si>
  <si>
    <t>508</t>
  </si>
  <si>
    <t>ЛС 02-01-07 Поз.: 65</t>
  </si>
  <si>
    <t>Патрон Е 27 с лампой светодиодной LED 20Вт Е 27 220В Varton</t>
  </si>
  <si>
    <t>509</t>
  </si>
  <si>
    <t>ЛС 02-01-07 Поз.: 66</t>
  </si>
  <si>
    <t>510
О</t>
  </si>
  <si>
    <t>ЛС 02-01-07 Поз.: 67</t>
  </si>
  <si>
    <t>Датчик движения IR 1200W 6м 360 град арт.V1-ST05AP</t>
  </si>
  <si>
    <t>511</t>
  </si>
  <si>
    <t>ЛС 02-01-07 Поз.: 68</t>
  </si>
  <si>
    <t>Коробка ответвительная на стене</t>
  </si>
  <si>
    <t>512</t>
  </si>
  <si>
    <t>ЛС 02-01-07 Поз.: 69</t>
  </si>
  <si>
    <t>Коробка распределительная IEK КМ41004</t>
  </si>
  <si>
    <t>513</t>
  </si>
  <si>
    <t>ЛС 02-01-07 Поз.: 70</t>
  </si>
  <si>
    <t>Коробка для установки розеток и выключателей скрытой проводки</t>
  </si>
  <si>
    <t>1000 шт</t>
  </si>
  <si>
    <t>514</t>
  </si>
  <si>
    <t>ЛС 02-01-07 Поз.: 71</t>
  </si>
  <si>
    <t>Выключатель: двухклавишный утопленного типа при скрытой проводке</t>
  </si>
  <si>
    <t>515</t>
  </si>
  <si>
    <t>ЛС 02-01-07 Поз.: 72</t>
  </si>
  <si>
    <t>Выключатель двухклавишный для скрытой проводки</t>
  </si>
  <si>
    <t>516</t>
  </si>
  <si>
    <t>ЛС 02-01-07 Поз.: 73</t>
  </si>
  <si>
    <t>Выключатель: одноклавишный утопленного типа при скрытой проводке</t>
  </si>
  <si>
    <t>517</t>
  </si>
  <si>
    <t>ЛС 02-01-07 Поз.: 74</t>
  </si>
  <si>
    <t>Выключатель одноклавишный для скрытой проводки</t>
  </si>
  <si>
    <t>518</t>
  </si>
  <si>
    <t>ЛС 02-01-07 Поз.: 75</t>
  </si>
  <si>
    <t>Розетка штепсельная: утопленного типа при скрытой проводке</t>
  </si>
  <si>
    <t>519</t>
  </si>
  <si>
    <t>ЛС 02-01-07 Поз.: 76</t>
  </si>
  <si>
    <t>Розетка скрытой проводки</t>
  </si>
  <si>
    <t>520</t>
  </si>
  <si>
    <t>ЛС 02-01-07 Поз.: 77</t>
  </si>
  <si>
    <t>Розетка штепсельная: неутопленного типа при открытой проводке</t>
  </si>
  <si>
    <t>521</t>
  </si>
  <si>
    <t>ЛС 02-01-07 Поз.: 78</t>
  </si>
  <si>
    <t>Розетка открытой проводки с заземлением</t>
  </si>
  <si>
    <t>Кабельно-проводниковая продукция, трубы</t>
  </si>
  <si>
    <t>522</t>
  </si>
  <si>
    <t>ЛС 02-01-07 Поз.: 79</t>
  </si>
  <si>
    <t>Прокладка труб гофрированных ПВХ для защиты проводов и кабелей</t>
  </si>
  <si>
    <t>523</t>
  </si>
  <si>
    <t>ЛС 02-01-07 Поз.: 80</t>
  </si>
  <si>
    <t>Трубы гибкие гофрированные легкие из самозатухающего ПВХ (IP55) серии FL, с зондом, диаметром: 25 мм</t>
  </si>
  <si>
    <t>10 м</t>
  </si>
  <si>
    <t>Итого по разделу 7 Система электроснабжения</t>
  </si>
  <si>
    <t>Сумма НДС (ставка 20%) по позициям:444-523</t>
  </si>
  <si>
    <t>Раздел 8. Сети связи</t>
  </si>
  <si>
    <t>Монтаж оборудования</t>
  </si>
  <si>
    <t>524</t>
  </si>
  <si>
    <t>ЛС 02-01-08 Поз.: 1</t>
  </si>
  <si>
    <t>Стойка, полустойка, каркас стойки или шкаф, масса: до 100 кг</t>
  </si>
  <si>
    <t>525
О</t>
  </si>
  <si>
    <t>ЛС 02-01-08 Поз.: 2</t>
  </si>
  <si>
    <t>Шкаф телекоммуникационный 19" LINEA S 24U 600х1000мм типа "i Т K"</t>
  </si>
  <si>
    <t>526</t>
  </si>
  <si>
    <t>ЛС 02-01-08 Поз.: 3</t>
  </si>
  <si>
    <t>Аппарат настольный, масса: до 0,015 т</t>
  </si>
  <si>
    <t>527
О</t>
  </si>
  <si>
    <t>ЛС 02-01-08 Поз.: 4</t>
  </si>
  <si>
    <t>ADSL-модем xDSL ZyXEL VMG3312-T20A</t>
  </si>
  <si>
    <t>528
О</t>
  </si>
  <si>
    <t>ЛС 02-01-08 Поз.: 5</t>
  </si>
  <si>
    <t>Wi-Fi роутер TP-Link TL-WR940N</t>
  </si>
  <si>
    <t>529</t>
  </si>
  <si>
    <t>ЛС 02-01-08 Поз.: 6</t>
  </si>
  <si>
    <t>Съемные и выдвижные блоки (модули, ячейки, ТЭЗ), масса: до 5 кг</t>
  </si>
  <si>
    <t>530
О</t>
  </si>
  <si>
    <t>ЛС 02-01-08 Поз.: 7</t>
  </si>
  <si>
    <t>Коммутатор 48 портов 10/100/1000BASE-T/SFP DES-1050G D-Link</t>
  </si>
  <si>
    <t>531</t>
  </si>
  <si>
    <t>ЛС 02-01-08 Поз.: 8</t>
  </si>
  <si>
    <t>Включение в аппаратуру разъемов штепсельных, количество контактов в разъеме: до 14 шт.</t>
  </si>
  <si>
    <t>532</t>
  </si>
  <si>
    <t>ЛС 02-01-08 Поз.: 9</t>
  </si>
  <si>
    <t>Коннектор (джек) RJ-45 8P-8C CAT6 (со вставкой) REXANT</t>
  </si>
  <si>
    <t>533</t>
  </si>
  <si>
    <t>ЛС 02-01-08 Поз.: 10</t>
  </si>
  <si>
    <t>Розетка микрофонная</t>
  </si>
  <si>
    <t>534
О</t>
  </si>
  <si>
    <t>ЛС 02-01-08 Поз.: 11</t>
  </si>
  <si>
    <t>Розетка телефонная RG-11</t>
  </si>
  <si>
    <t>535
О</t>
  </si>
  <si>
    <t>ЛС 02-01-08 Поз.: 12</t>
  </si>
  <si>
    <t>Розетка RG-45</t>
  </si>
  <si>
    <t>Источники бесперебойного электропитания</t>
  </si>
  <si>
    <t>536</t>
  </si>
  <si>
    <t>ЛС 02-01-08 Поз.: 13</t>
  </si>
  <si>
    <t>Отдельно устанавливаемый: преобразователь или блок питания</t>
  </si>
  <si>
    <t>537
О</t>
  </si>
  <si>
    <t>ЛС 02-01-08 Поз.: 14</t>
  </si>
  <si>
    <t>Источник бесперебойного питания SKAT-UPS 1000 RACK+2x9Ah</t>
  </si>
  <si>
    <t>Монтаж коробок, кабеленесущих систем, прокладка кабелей</t>
  </si>
  <si>
    <t>538</t>
  </si>
  <si>
    <t>ЛС 02-01-08 Поз.: 15</t>
  </si>
  <si>
    <t>Труба винипластовая по установленным конструкциям, по стенам и колоннам с креплением скобами, диаметр: до 63 мм</t>
  </si>
  <si>
    <t>539</t>
  </si>
  <si>
    <t>ЛС 02-01-08 Поз.: 16</t>
  </si>
  <si>
    <t>Трубы жесткие гладкие легкие из самозатухающего ПВХ (IP55) серии RIG, диаметром: 63 мм</t>
  </si>
  <si>
    <t>540</t>
  </si>
  <si>
    <t>ЛС 02-01-08 Поз.: 17</t>
  </si>
  <si>
    <t>Держатель оцинкованный двусторонний 63мм 53362 ЗАО "DKC"</t>
  </si>
  <si>
    <t>Радиофикация</t>
  </si>
  <si>
    <t>541</t>
  </si>
  <si>
    <t>ЛС 02-01-08 Поз.: 18</t>
  </si>
  <si>
    <t>Громкоговоритель или звуковая колонка: в помещении</t>
  </si>
  <si>
    <t>542
О</t>
  </si>
  <si>
    <t>ЛС 02-01-08 Поз.: 19</t>
  </si>
  <si>
    <t>Радиоприемник "Россия ПТ -223"</t>
  </si>
  <si>
    <t>Дуплексная связь</t>
  </si>
  <si>
    <t>543</t>
  </si>
  <si>
    <t>ЛС 02-01-08 Поз.: 20</t>
  </si>
  <si>
    <t>Станция, пульт и установка оперативной телефонной связи с усилительным устройством и стативом, емкость: до 25 номеров</t>
  </si>
  <si>
    <t>544
О</t>
  </si>
  <si>
    <t>ЛС 02-01-08 Поз.: 21</t>
  </si>
  <si>
    <t>Пульт селекторной связи на 6 абонентов GC-1006DG ООО "СКБ ТЕЛСИ"</t>
  </si>
  <si>
    <t>545</t>
  </si>
  <si>
    <t>ЛС 02-01-08 Поз.: 22</t>
  </si>
  <si>
    <t>Громкоговоритель настольный</t>
  </si>
  <si>
    <t>546
О</t>
  </si>
  <si>
    <t>ЛС 02-01-08 Поз.: 23</t>
  </si>
  <si>
    <t>Переговорное устройство GC-2001P4 ООО "СКБ ТЕЛСИ"</t>
  </si>
  <si>
    <t>547</t>
  </si>
  <si>
    <t>ЛС 02-01-08 Поз.: 24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</si>
  <si>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2</t>
  </si>
  <si>
    <t>548
О</t>
  </si>
  <si>
    <t>ЛС 02-01-08 Поз.: 25</t>
  </si>
  <si>
    <t>Проводная влагозащищенная кнопка вызова со шнуром GC-0423W1 ООО "СКБ ТЕЛСИ"</t>
  </si>
  <si>
    <t>549
О</t>
  </si>
  <si>
    <t>ЛС 02-01-08 Поз.: 26</t>
  </si>
  <si>
    <t>Проводная кнопка сброса GC-0421W1 ООО "СКБ ТЕЛСИ"</t>
  </si>
  <si>
    <t>550
О</t>
  </si>
  <si>
    <t>ЛС 02-01-08 Поз.: 27</t>
  </si>
  <si>
    <t>Коридорная лампа GC-0611W2 ООО "СКБ ТЕЛСИ"</t>
  </si>
  <si>
    <t>Источник питания резеврированный</t>
  </si>
  <si>
    <t>551</t>
  </si>
  <si>
    <t>ЛС 02-01-08 Поз.: 28</t>
  </si>
  <si>
    <t>Оборудование станции "Пентаконта": Ящик питания</t>
  </si>
  <si>
    <t>552
О</t>
  </si>
  <si>
    <t>ЛС 02-01-08 Поз.: 29</t>
  </si>
  <si>
    <t>Источник питания резеврированный SNR-UPS-LID-800</t>
  </si>
  <si>
    <t>Часофикация</t>
  </si>
  <si>
    <t>553</t>
  </si>
  <si>
    <t>ЛС 02-01-08 Поз.: 30</t>
  </si>
  <si>
    <t>Электрочасы вторичные для помещений односторонние: на стене</t>
  </si>
  <si>
    <t>554
О</t>
  </si>
  <si>
    <t>ЛС 02-01-08 Поз.: 31</t>
  </si>
  <si>
    <t>Часы настенные с питанием от батарейки Centek CT-7105 White белый</t>
  </si>
  <si>
    <t>Экстренная связь</t>
  </si>
  <si>
    <t>555</t>
  </si>
  <si>
    <t>ЛС 02-01-08 Поз.: 32</t>
  </si>
  <si>
    <t>Аппарат телефонный системы ЦБ или АТС: настенный</t>
  </si>
  <si>
    <t>556
О</t>
  </si>
  <si>
    <t>ЛС 02-01-08 Поз.: 33</t>
  </si>
  <si>
    <t>Телефон с автоматическим набором номера Гранит-202 GSM-АН-ПК</t>
  </si>
  <si>
    <t>Дератизация</t>
  </si>
  <si>
    <t>557</t>
  </si>
  <si>
    <t>ЛС 02-01-08 Поз.: 34</t>
  </si>
  <si>
    <t>Приборы приемно-контрольные объектовые на: 1 луч</t>
  </si>
  <si>
    <t>558
О</t>
  </si>
  <si>
    <t>ЛС 02-01-08 Поз.: 35</t>
  </si>
  <si>
    <t>Базовый блок БПИ «М1 Д-333» ООО «ЦПИ»</t>
  </si>
  <si>
    <t>559</t>
  </si>
  <si>
    <t>ЛС 02-01-08 Поз.: 36</t>
  </si>
  <si>
    <t>560
О</t>
  </si>
  <si>
    <t>ЛС 02-01-08 Поз.: 37</t>
  </si>
  <si>
    <t>Блок усиления БВУ «М2 Д-333» ООО «ЦПИ»</t>
  </si>
  <si>
    <t>561</t>
  </si>
  <si>
    <t>ЛС 02-01-08 Поз.: 38</t>
  </si>
  <si>
    <t>Проводник заземляющий из медного изолированного провода сечением 25 мм2 открыто по строительным основаниям</t>
  </si>
  <si>
    <t>562</t>
  </si>
  <si>
    <t>ЛС 02-01-08 Поз.: 39</t>
  </si>
  <si>
    <t>Барьер БЭ «М3 Д-333» ООО «ЦПИ»</t>
  </si>
  <si>
    <t>563</t>
  </si>
  <si>
    <t>ЛС 02-01-08 Поз.: 40</t>
  </si>
  <si>
    <t>Высокопрочный силиконовый клей-герметик High- trength silicone adhesive sealant ООО «ЦПИ»</t>
  </si>
  <si>
    <t>564</t>
  </si>
  <si>
    <t>ЛС 02-01-08 Поз.: 41</t>
  </si>
  <si>
    <t>565
О</t>
  </si>
  <si>
    <t>ЛС 02-01-08 Поз.: 42</t>
  </si>
  <si>
    <t>Блок автоматизации БА-ОЗДС Дин ООО «ЦПИ»</t>
  </si>
  <si>
    <t>566</t>
  </si>
  <si>
    <t>ЛС 02-01-08 Поз.: 43</t>
  </si>
  <si>
    <t>Прибор измерения и защиты, количество подключаемых концов: до 6</t>
  </si>
  <si>
    <t>567
О</t>
  </si>
  <si>
    <t>ЛС 02-01-08 Поз.: 44</t>
  </si>
  <si>
    <t>Блок защиты электрических сетей БЗЦ-240 ООО «ЦПИ»</t>
  </si>
  <si>
    <t>568</t>
  </si>
  <si>
    <t>ЛС 02-01-08 Поз.: 45</t>
  </si>
  <si>
    <t>569</t>
  </si>
  <si>
    <t>ЛС 02-01-08 Поз.: 46</t>
  </si>
  <si>
    <t>Коробка ответвительная с кабельными вводами (6 выводов диаметром 20 мм), размером 80х80х40 мм, цвет серый</t>
  </si>
  <si>
    <t>570</t>
  </si>
  <si>
    <t>ЛС 02-01-08 Поз.: 47</t>
  </si>
  <si>
    <t>Зажим наборный без кожуха</t>
  </si>
  <si>
    <t>571</t>
  </si>
  <si>
    <t>ЛС 02-01-08 Поз.: 48</t>
  </si>
  <si>
    <t>Установка указателя на стене</t>
  </si>
  <si>
    <t>572</t>
  </si>
  <si>
    <t>ЛС 02-01-08 Поз.: 49</t>
  </si>
  <si>
    <t>Предупреждающая наклейка "Помещение оборудовано ОЗДС АПК ОЗДУ-М" ООО «ЦПИ»</t>
  </si>
  <si>
    <t>573</t>
  </si>
  <si>
    <t>ЛС 02-01-08 Поз.: 50</t>
  </si>
  <si>
    <t>574</t>
  </si>
  <si>
    <t>ЛС 02-01-08 Поз.: 51</t>
  </si>
  <si>
    <t>Труба гибкая гофрированная из полипропилена, с протяжкой, ∅20 11920 ЗАО "DKC"</t>
  </si>
  <si>
    <t>575</t>
  </si>
  <si>
    <t>ЛС 02-01-08 Поз.: 52</t>
  </si>
  <si>
    <t>Держатель оцинкованный двусторонний 20мм 53355 ЗАО "DKC"</t>
  </si>
  <si>
    <t>576</t>
  </si>
  <si>
    <t>ЛС 02-01-08 Поз.: 53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</si>
  <si>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</si>
  <si>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577</t>
  </si>
  <si>
    <t>ЛС 02-01-08 Поз.: 54</t>
  </si>
  <si>
    <t>Кабель силовой ВВГнг(А)-LSLTx 2х1,5</t>
  </si>
  <si>
    <t>578</t>
  </si>
  <si>
    <t>ЛС 02-01-08 Поз.: 55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</si>
  <si>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</si>
  <si>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579</t>
  </si>
  <si>
    <t>ЛС 02-01-08 Поз.: 56</t>
  </si>
  <si>
    <t>Провод высоковольтный ПВМТ-40 сечением 0,35 мм ООО «ЦПИ»</t>
  </si>
  <si>
    <t>Диспетчеризация Лифта</t>
  </si>
  <si>
    <t>580</t>
  </si>
  <si>
    <t>ЛС 02-01-08 Поз.: 57</t>
  </si>
  <si>
    <t>Приборы приемно-контрольные сигнальные, концентратор: блок базовый на 10 лучей</t>
  </si>
  <si>
    <t>581
О</t>
  </si>
  <si>
    <t>ЛС 02-01-08 Поз.: 58</t>
  </si>
  <si>
    <t>Лифтовой блок 7 Обь</t>
  </si>
  <si>
    <t>компл</t>
  </si>
  <si>
    <t>Устройство переговорное - дополнительное, сверх. комплекта поставки.</t>
  </si>
  <si>
    <t>582</t>
  </si>
  <si>
    <t>ЛС 02-01-08 Поз.: 59</t>
  </si>
  <si>
    <t>583
О</t>
  </si>
  <si>
    <t>ЛС 02-01-08 Поз.: 60</t>
  </si>
  <si>
    <t>Устройство переговорное 7 Обь</t>
  </si>
  <si>
    <t>Извещатель -  - дополнительный, сверх. комплекта поставки.</t>
  </si>
  <si>
    <t>584</t>
  </si>
  <si>
    <t>ЛС 02-01-08 Поз.: 61</t>
  </si>
  <si>
    <t>Извещатель ОС автоматический: контактный, магнитоконтактный на открывание окон, дверей</t>
  </si>
  <si>
    <t>585
О</t>
  </si>
  <si>
    <t>ЛС 02-01-08 Поз.: 62</t>
  </si>
  <si>
    <t>Извещатель охранный Обь</t>
  </si>
  <si>
    <t>Итого по разделу 8 Сети связи</t>
  </si>
  <si>
    <t>Сумма НДС (ставка 20%) по позициям:524-585</t>
  </si>
  <si>
    <t>Раздел 9. Пожарная сигнализация</t>
  </si>
  <si>
    <t>Монтаж оборудования АПС и СОУЭ</t>
  </si>
  <si>
    <t>586</t>
  </si>
  <si>
    <t>ЛС 02-01-09 Поз.: 1</t>
  </si>
  <si>
    <t>Приборы ПС приемно-контрольные, пусковые, концентратор: блок базовый на 10 лучей</t>
  </si>
  <si>
    <t>587
О</t>
  </si>
  <si>
    <t>ЛС 02-01-09 Поз.: 2</t>
  </si>
  <si>
    <t>Прибор приемно-контрольный и управления охранно-пожарный адреcный Рубеж-2ОП</t>
  </si>
  <si>
    <t>588</t>
  </si>
  <si>
    <t>ЛС 02-01-09 Поз.: 3</t>
  </si>
  <si>
    <t>589
О</t>
  </si>
  <si>
    <t>ЛС 02-01-09 Поз.: 4</t>
  </si>
  <si>
    <t>Блок индикации и управления Рубеж-БИУ</t>
  </si>
  <si>
    <t>590</t>
  </si>
  <si>
    <t>ЛС 02-01-09 Поз.: 5</t>
  </si>
  <si>
    <t>591
О</t>
  </si>
  <si>
    <t>ЛС 02-01-09 Поз.: 6</t>
  </si>
  <si>
    <t>Модули управления клапаном дымоудаления или огнезадерживающим клапаном МДУ-1 исп.2 Рубеж</t>
  </si>
  <si>
    <t>592</t>
  </si>
  <si>
    <t>ЛС 02-01-09 Поз.: 7</t>
  </si>
  <si>
    <t>Устройства промежуточные на количество лучей: 1</t>
  </si>
  <si>
    <t>593
О</t>
  </si>
  <si>
    <t>ЛС 02-01-09 Поз.: 10</t>
  </si>
  <si>
    <t>Адресный релейный модуль РМ-1 Рубеж</t>
  </si>
  <si>
    <t>594</t>
  </si>
  <si>
    <t>ЛС 02-01-09 Поз.: 12</t>
  </si>
  <si>
    <t>Приборы ПС на: 1 луч</t>
  </si>
  <si>
    <t>595
О</t>
  </si>
  <si>
    <t>ЛС 02-01-09 Поз.: 14</t>
  </si>
  <si>
    <t>Адресный модуль речевого оповещения МРО-2М Рубеж</t>
  </si>
  <si>
    <t>596</t>
  </si>
  <si>
    <t>ЛС 02-01-09 Поз.: 15</t>
  </si>
  <si>
    <t>597
О</t>
  </si>
  <si>
    <t>ЛС 02-01-09 Поз.: 16</t>
  </si>
  <si>
    <t>Модуль сопряжения МС-4 Рубеж</t>
  </si>
  <si>
    <t>598</t>
  </si>
  <si>
    <t>ЛС 02-01-09 Поз.: 17</t>
  </si>
  <si>
    <t>Радиостанция УКВ связи, абонентская мощность до 15 Вт: стационарная</t>
  </si>
  <si>
    <t>599
О</t>
  </si>
  <si>
    <t>ЛС 02-01-09 Поз.: 19</t>
  </si>
  <si>
    <t>Устройство радиопередающее RS-202TD-RR Альтоника</t>
  </si>
  <si>
    <t>Монтаж ШУВ</t>
  </si>
  <si>
    <t>600</t>
  </si>
  <si>
    <t>ЛС 02-01-09 Поз.: 8</t>
  </si>
  <si>
    <t>Шкаф управления и регулирования</t>
  </si>
  <si>
    <t>шкаф</t>
  </si>
  <si>
    <t>601
О</t>
  </si>
  <si>
    <t>ЛС 02-01-09 Поз.: 20</t>
  </si>
  <si>
    <t>Шкаф управления вентилятором ШУВ-Т-3 Рубеж</t>
  </si>
  <si>
    <t>602
О</t>
  </si>
  <si>
    <t>ЛС 02-01-09 Поз.: 21</t>
  </si>
  <si>
    <t>Шкаф управления вентилятором ШУВ-Т-7,5 Рубеж</t>
  </si>
  <si>
    <t>603
О</t>
  </si>
  <si>
    <t>ЛС 02-01-09 Поз.: 22</t>
  </si>
  <si>
    <t>Шкаф управления вентилятором ШУВ-Т-11 Рубеж</t>
  </si>
  <si>
    <t>Монтаж ЩМП</t>
  </si>
  <si>
    <t>604</t>
  </si>
  <si>
    <t>ЛС 02-01-09 Поз.: 9</t>
  </si>
  <si>
    <t>Шкаф (пульт) управления навесной, высота, ширина и глубина: до 600х600х350 мм</t>
  </si>
  <si>
    <t>605</t>
  </si>
  <si>
    <t>ЛС 02-01-09 Поз.: 23</t>
  </si>
  <si>
    <t>Щит с монтажной панелью ЩМП-6.6.2 IEK</t>
  </si>
  <si>
    <t>606</t>
  </si>
  <si>
    <t>ЛС 02-01-09 Поз.: 24</t>
  </si>
  <si>
    <t>Профиль перфорированный монтажный длиной 2 м</t>
  </si>
  <si>
    <t>607</t>
  </si>
  <si>
    <t>ЛС 02-01-09 Поз.: 25</t>
  </si>
  <si>
    <t>DIN-рейка металлическая ТН 35/7,5 длиной 1000 мм</t>
  </si>
  <si>
    <t>Источники вторичного электропитания</t>
  </si>
  <si>
    <t>608</t>
  </si>
  <si>
    <t>ЛС 02-01-09 Поз.: 11</t>
  </si>
  <si>
    <t>609
О</t>
  </si>
  <si>
    <t>ЛС 02-01-09 Поз.: 26</t>
  </si>
  <si>
    <t>Источник вторичного электропитания резервированный адресный "ИВЭПР 12/2 RSR 2х7 прот.R3" Рубеж</t>
  </si>
  <si>
    <t>610
О</t>
  </si>
  <si>
    <t>ЛС 02-01-09 Поз.: 27</t>
  </si>
  <si>
    <t>Источник вторичного электропитания резервированный адресный "ИВЭПР 12/3,5 RS-R3 2х12 БР Рубеж</t>
  </si>
  <si>
    <t>611
О</t>
  </si>
  <si>
    <t>ЛС 02-01-09 Поз.: 28</t>
  </si>
  <si>
    <t>Источник вторичного электропитания резервированный адресный ИВЭПР 12/5 RS-R3 2х40 БР Рубеж</t>
  </si>
  <si>
    <t>612</t>
  </si>
  <si>
    <t>ЛС 02-01-09 Поз.: 29</t>
  </si>
  <si>
    <t>Аккумулятор кислотный стационарный, тип: С-1, СК-1</t>
  </si>
  <si>
    <t>613
О</t>
  </si>
  <si>
    <t>ЛС 02-01-09 Поз.: 30</t>
  </si>
  <si>
    <t>Батарея аккумуляторная: АКБ-26 12В/26 А/ч</t>
  </si>
  <si>
    <t>Монтаж извещателей и оповещателей</t>
  </si>
  <si>
    <t>614</t>
  </si>
  <si>
    <t>ЛС 02-01-09 Поз.: 13</t>
  </si>
  <si>
    <t>Извещатель ПС автоматический: дымовой, фотоэлектрический, радиоизотопный, световой в нормальном исполнении</t>
  </si>
  <si>
    <t>615
О</t>
  </si>
  <si>
    <t>ЛС 02-01-09 Поз.: 31</t>
  </si>
  <si>
    <t>Извещатель пожарный дымовой оптико-электронный адресно-аналоговый ИП 212-64 прот.R3 Рубеж</t>
  </si>
  <si>
    <t>616</t>
  </si>
  <si>
    <t>ЛС 02-01-09 Поз.: 32</t>
  </si>
  <si>
    <t>Извещатель ПС автоматический: тепловой электро-контактный, магнитоконтактный в нормальном исполнении</t>
  </si>
  <si>
    <t>617
О</t>
  </si>
  <si>
    <t>ЛС 02-01-09 Поз.: 33</t>
  </si>
  <si>
    <t>Извещатель пожарный тепловой адресный ИП 101-52-PR Рубеж</t>
  </si>
  <si>
    <t>618</t>
  </si>
  <si>
    <t>ЛС 02-01-09 Поз.: 34</t>
  </si>
  <si>
    <t>619
О</t>
  </si>
  <si>
    <t>ЛС 02-01-09 Поз.: 35</t>
  </si>
  <si>
    <t>Извещатель пожарный ручной адресный ИПР 513-11 Рубеж</t>
  </si>
  <si>
    <t>620</t>
  </si>
  <si>
    <t>ЛС 02-01-09 Поз.: 36</t>
  </si>
  <si>
    <t>621
О</t>
  </si>
  <si>
    <t>ЛС 02-01-09 Поз.: 37</t>
  </si>
  <si>
    <t>Громкоговоритель настенный "Соната-3" Элтех-сервис</t>
  </si>
  <si>
    <t>622</t>
  </si>
  <si>
    <t>ЛС 02-01-09 Поз.: 38</t>
  </si>
  <si>
    <t>623
О</t>
  </si>
  <si>
    <t>ЛС 02-01-09 Поз.: 39</t>
  </si>
  <si>
    <t>Оповещатель охранно-пожарный световой "ОПОП 1-8" "Выход" Рубеж</t>
  </si>
  <si>
    <t>624
О</t>
  </si>
  <si>
    <t>ЛС 02-01-09 Поз.: 40</t>
  </si>
  <si>
    <t>Оповещатель охранно-пожарный световой ОПОП 1-R3  "Выход" Рубеж</t>
  </si>
  <si>
    <t>625</t>
  </si>
  <si>
    <t>ЛС 02-01-09 Поз.: 18</t>
  </si>
  <si>
    <t>626</t>
  </si>
  <si>
    <t>ЛС 02-01-09 Поз.: 41</t>
  </si>
  <si>
    <t>Коробка коммутационная КС-4 (КРН 4/1Р)</t>
  </si>
  <si>
    <t>Итого по разделу 9 Пожарная сигнализация</t>
  </si>
  <si>
    <t>Сумма НДС (ставка 20%) по позициям:586-626</t>
  </si>
  <si>
    <t>Раздел 10. ТХ</t>
  </si>
  <si>
    <t>627</t>
  </si>
  <si>
    <t>ЛС 02-01-10 Поз.: 1</t>
  </si>
  <si>
    <t>Затраты на монтаж оборудования, которое поставляется в разобранном виде или необходима предварительная разборка и последующая сборка при монтаже, при этом подключение к системам инженерно-технического обеспечения не требуется - 4,0 процента от их сметной стоимости</t>
  </si>
  <si>
    <t>шт.</t>
  </si>
  <si>
    <t>628
О</t>
  </si>
  <si>
    <t>ЛС 02-01-10 Поз.: 2</t>
  </si>
  <si>
    <t>х/камера KXH-5,51 (1660*1960*2200) 80мм</t>
  </si>
  <si>
    <t>629
О</t>
  </si>
  <si>
    <t>ЛС 02-01-10 Поз.: 3</t>
  </si>
  <si>
    <t>Тележка для овощей, с крышкой, на колесах ТСП-8/5(700)</t>
  </si>
  <si>
    <t>630
О</t>
  </si>
  <si>
    <t>ЛС 02-01-10 Поз.: 4</t>
  </si>
  <si>
    <t>Тележка грузовая ТГ-12,6/6(935)</t>
  </si>
  <si>
    <t>631
О</t>
  </si>
  <si>
    <t>ЛС 02-01-10 Поз.: 5</t>
  </si>
  <si>
    <t>Подтоварник ПП-15/6(300)</t>
  </si>
  <si>
    <t>632
О</t>
  </si>
  <si>
    <t>ЛС 02-01-10 Поз.: 6</t>
  </si>
  <si>
    <t>Ванна моечная 1 секционная с бортом ВМ1-6,35/7(850) (гл.300)</t>
  </si>
  <si>
    <t>633
О</t>
  </si>
  <si>
    <t>ЛС 02-01-10 Поз.: 7</t>
  </si>
  <si>
    <t>Стол производственный с бортом и полкой СПБП-6/6(850)</t>
  </si>
  <si>
    <t>634
О</t>
  </si>
  <si>
    <t>ЛС 02-01-10 Поз.: 8</t>
  </si>
  <si>
    <t>Стол производственный с бортом и полкой СПБП-10/6(850)</t>
  </si>
  <si>
    <t>635
О</t>
  </si>
  <si>
    <t>ЛС 02-01-10 Поз.: 9</t>
  </si>
  <si>
    <t>636
О</t>
  </si>
  <si>
    <t>ЛС 02-01-10 Поз.: 10</t>
  </si>
  <si>
    <t>Ванна моечная 2х секционная с бортом и полкой ВМ2П-10/6(850) (гл.300)</t>
  </si>
  <si>
    <t>637
О</t>
  </si>
  <si>
    <t>ЛС 02-01-10 Поз.: 11</t>
  </si>
  <si>
    <t>Тележка шпилька ТШ-3,95/5,4(1750) (17 уровней)</t>
  </si>
  <si>
    <t>638
О</t>
  </si>
  <si>
    <t>ЛС 02-01-10 Поз.: 12</t>
  </si>
  <si>
    <t>Стол производственный с бортом и полкой СПБП-9,5/6(850)</t>
  </si>
  <si>
    <t>639
О</t>
  </si>
  <si>
    <t>ЛС 02-01-10 Поз.: 13</t>
  </si>
  <si>
    <t>Бак для мусора 431253713 (черный, 65л)</t>
  </si>
  <si>
    <t>640
О</t>
  </si>
  <si>
    <t>ЛС 02-01-10 Поз.: 14</t>
  </si>
  <si>
    <t>641
О</t>
  </si>
  <si>
    <t>ЛС 02-01-10 Поз.: 15</t>
  </si>
  <si>
    <t>Полка для разделочных досок ПД-6/3,5(300)</t>
  </si>
  <si>
    <t>642
О</t>
  </si>
  <si>
    <t>ЛС 02-01-10 Поз.: 16</t>
  </si>
  <si>
    <t>Ванна моечная 2х секционная с бортом ВМ2-17,7/6(850) (гл.300) 6ног</t>
  </si>
  <si>
    <t>643
О</t>
  </si>
  <si>
    <t>ЛС 02-01-10 Поз.: 17</t>
  </si>
  <si>
    <t>Стеллаж кухонный СК-9,5/4(1600) (4 полки)</t>
  </si>
  <si>
    <t>644
О</t>
  </si>
  <si>
    <t>ЛС 02-01-10 Поз.: 18</t>
  </si>
  <si>
    <t>Тумба навесная двери-купе ТНДК-9,5/4(600)</t>
  </si>
  <si>
    <t>645
О</t>
  </si>
  <si>
    <t>ЛС 02-01-10 Поз.: 19</t>
  </si>
  <si>
    <t>ВЕСЫ ЭЛ.ПОРЦИОННЫЕ CAS SWN-6</t>
  </si>
  <si>
    <t>646
О</t>
  </si>
  <si>
    <t>ЛС 02-01-10 Поз.: 20</t>
  </si>
  <si>
    <t>647
О</t>
  </si>
  <si>
    <t>ЛС 02-01-10 Поз.: 21</t>
  </si>
  <si>
    <t>648
О</t>
  </si>
  <si>
    <t>ЛС 02-01-10 Поз.: 22</t>
  </si>
  <si>
    <t>649
О</t>
  </si>
  <si>
    <t>ЛС 02-01-10 Поз.: 23</t>
  </si>
  <si>
    <t>650
О</t>
  </si>
  <si>
    <t>ЛС 02-01-10 Поз.: 24</t>
  </si>
  <si>
    <t>651
О</t>
  </si>
  <si>
    <t>ЛС 02-01-10 Поз.: 25</t>
  </si>
  <si>
    <t>Стол производственный без борта с полкой СПП-15/6(850)</t>
  </si>
  <si>
    <t>652
О</t>
  </si>
  <si>
    <t>ЛС 02-01-10 Поз.: 26</t>
  </si>
  <si>
    <t>653
О</t>
  </si>
  <si>
    <t>ЛС 02-01-10 Поз.: 27</t>
  </si>
  <si>
    <t>Стол производственный с бортом и полкой СПБП-15/6(850)</t>
  </si>
  <si>
    <t>654
О</t>
  </si>
  <si>
    <t>ЛС 02-01-10 Поз.: 28</t>
  </si>
  <si>
    <t>Блендер JAU BL-1500</t>
  </si>
  <si>
    <t>655
О</t>
  </si>
  <si>
    <t>ЛС 02-01-10 Поз.: 29</t>
  </si>
  <si>
    <t>Ванна моечная 1 секционная с бортом ВМ1-05,3/5,3(850) (гл.300) (AISI201)</t>
  </si>
  <si>
    <t>656
О</t>
  </si>
  <si>
    <t>ЛС 02-01-10 Поз.: 30</t>
  </si>
  <si>
    <t>СЛАЙСЕР AIRHOT SL 220</t>
  </si>
  <si>
    <t>657
О</t>
  </si>
  <si>
    <t>ЛС 02-01-10 Поз.: 31</t>
  </si>
  <si>
    <t>658
О</t>
  </si>
  <si>
    <t>ЛС 02-01-10 Поз.: 32</t>
  </si>
  <si>
    <t>659
О</t>
  </si>
  <si>
    <t>ЛС 02-01-10 Поз.: 33</t>
  </si>
  <si>
    <t>660
О</t>
  </si>
  <si>
    <t>ЛС 02-01-10 Поз.: 34</t>
  </si>
  <si>
    <t>661
О</t>
  </si>
  <si>
    <t>ЛС 02-01-10 Поз.: 35</t>
  </si>
  <si>
    <t>662
О</t>
  </si>
  <si>
    <t>ЛС 02-01-10 Поз.: 36</t>
  </si>
  <si>
    <t>Тумба навесная двери-купе ТНДК-12/4(600)</t>
  </si>
  <si>
    <t>663
О</t>
  </si>
  <si>
    <t>ЛС 02-01-10 Поз.: 37</t>
  </si>
  <si>
    <t>Стол производственный с бортом и полкой СПБП-12/6(850)</t>
  </si>
  <si>
    <t>664
О</t>
  </si>
  <si>
    <t>ЛС 02-01-10 Поз.: 38</t>
  </si>
  <si>
    <t>Колода разрубочная 500х500х700</t>
  </si>
  <si>
    <t>665
О</t>
  </si>
  <si>
    <t>ЛС 02-01-10 Поз.: 39</t>
  </si>
  <si>
    <t>666
О</t>
  </si>
  <si>
    <t>ЛС 02-01-10 Поз.: 40</t>
  </si>
  <si>
    <t>Овоскоп ОН-10</t>
  </si>
  <si>
    <t>667
О</t>
  </si>
  <si>
    <t>ЛС 02-01-10 Поз.: 41</t>
  </si>
  <si>
    <t>668
О</t>
  </si>
  <si>
    <t>ЛС 02-01-10 Поз.: 42</t>
  </si>
  <si>
    <t>Подставка под оборудование ПЭО-5/5(500)</t>
  </si>
  <si>
    <t>669
О</t>
  </si>
  <si>
    <t>ЛС 02-01-10 Поз.: 43</t>
  </si>
  <si>
    <t>МИКСЕР ПЛАНЕТАРНЫЙ HURAKAN HKN-IP10F</t>
  </si>
  <si>
    <t>670
О</t>
  </si>
  <si>
    <t>ЛС 02-01-10 Поз.: 44</t>
  </si>
  <si>
    <t>Тележка-шпилька ТШГ-16-01 для гастроемкостей GN 2/1 и противней 600*400 мм (16 уровней)</t>
  </si>
  <si>
    <t>671
О</t>
  </si>
  <si>
    <t>ЛС 02-01-10 Поз.: 45</t>
  </si>
  <si>
    <t>СМЯГЧИТЕЛЬ ВОДЫ 12Л</t>
  </si>
  <si>
    <t>672
О</t>
  </si>
  <si>
    <t>ЛС 02-01-10 Поз.: 46</t>
  </si>
  <si>
    <t>Зонт вытяжной пристенный с жироуловителями ЗВПЖ-8/8(400)</t>
  </si>
  <si>
    <t>673
О</t>
  </si>
  <si>
    <t>ЛС 02-01-10 Поз.: 47</t>
  </si>
  <si>
    <t>Стол кондитерский без борта, без полки СПК-14/7(850)</t>
  </si>
  <si>
    <t>674
О</t>
  </si>
  <si>
    <t>ЛС 02-01-10 Поз.: 48</t>
  </si>
  <si>
    <t>МИКСЕР ПЛАНЕТАРНЫЙ HURAKAN HKN-IP20F</t>
  </si>
  <si>
    <t>675
О</t>
  </si>
  <si>
    <t>ЛС 02-01-10 Поз.: 49</t>
  </si>
  <si>
    <t>ТЕСТОМЕС HURAKAN HKN-40SN2V</t>
  </si>
  <si>
    <t>676
О</t>
  </si>
  <si>
    <t>ЛС 02-01-10 Поз.: 50</t>
  </si>
  <si>
    <t>Тележка сервировочная 2 полки ТС2-8,5/5,8(900)</t>
  </si>
  <si>
    <t>677
О</t>
  </si>
  <si>
    <t>ЛС 02-01-10 Поз.: 51</t>
  </si>
  <si>
    <t>Ванна моечная 1 секционная с бортом ВМ1-6,35/6(850) (гл.300)</t>
  </si>
  <si>
    <t>678
О</t>
  </si>
  <si>
    <t>ЛС 02-01-10 Поз.: 52</t>
  </si>
  <si>
    <t>Шкаф кухонный ШКН-9,5/6(1750) 4 полки,распашные двери</t>
  </si>
  <si>
    <t>679
О</t>
  </si>
  <si>
    <t>ЛС 02-01-10 Поз.: 53</t>
  </si>
  <si>
    <t>Подставка под оборудование с 5-ю направляющими под гастроёмкости ПЭО-8,4/8(600) 5GN 1/1</t>
  </si>
  <si>
    <t>680
О</t>
  </si>
  <si>
    <t>ЛС 02-01-10 Поз.: 54</t>
  </si>
  <si>
    <t>681
О</t>
  </si>
  <si>
    <t>ЛС 02-01-10 Поз.: 55</t>
  </si>
  <si>
    <t>Подставка под оборудование ПЭО-4/4(420)</t>
  </si>
  <si>
    <t>682
О</t>
  </si>
  <si>
    <t>ЛС 02-01-10 Поз.: 56</t>
  </si>
  <si>
    <t>Стол производственный с бортом и полкой СПБП-18/6(850)6 ног</t>
  </si>
  <si>
    <t>683
О</t>
  </si>
  <si>
    <t>ЛС 02-01-10 Поз.: 57</t>
  </si>
  <si>
    <t>Стол без борта с полкой решеткой СПП-15/6(850)</t>
  </si>
  <si>
    <t>684
О</t>
  </si>
  <si>
    <t>ЛС 02-01-10 Поз.: 58</t>
  </si>
  <si>
    <t>Зонт вытяжной островной с жироуловителями ЗВОЖ-20/8(400)</t>
  </si>
  <si>
    <t>685
О</t>
  </si>
  <si>
    <t>ЛС 02-01-10 Поз.: 59</t>
  </si>
  <si>
    <t>686
О</t>
  </si>
  <si>
    <t>ЛС 02-01-10 Поз.: 60</t>
  </si>
  <si>
    <t>687
О</t>
  </si>
  <si>
    <t>ЛС 02-01-10 Поз.: 61</t>
  </si>
  <si>
    <t>Стол производственный с бортом и полкой СПБП-12/7(850)</t>
  </si>
  <si>
    <t>688
О</t>
  </si>
  <si>
    <t>ЛС 02-01-10 Поз.: 62</t>
  </si>
  <si>
    <t>689
О</t>
  </si>
  <si>
    <t>ЛС 02-01-10 Поз.: 63</t>
  </si>
  <si>
    <t>Стол производственный без борта с полкой СПП-08/6(850)</t>
  </si>
  <si>
    <t>690
О</t>
  </si>
  <si>
    <t>ЛС 02-01-10 Поз.: 64</t>
  </si>
  <si>
    <t>Полка настенная одноярусная ПН1-6/3(250)</t>
  </si>
  <si>
    <t>691
О</t>
  </si>
  <si>
    <t>ЛС 02-01-10 Поз.: 65</t>
  </si>
  <si>
    <t>Весы эл порционные CAS SW-20</t>
  </si>
  <si>
    <t>692
О</t>
  </si>
  <si>
    <t>ЛС 02-01-10 Поз.: 66</t>
  </si>
  <si>
    <t>Шкаф для хлеба ШХЛ-8,2/5,6(1800)</t>
  </si>
  <si>
    <t>693
О</t>
  </si>
  <si>
    <t>ЛС 02-01-10 Поз.: 67</t>
  </si>
  <si>
    <t>694
О</t>
  </si>
  <si>
    <t>ЛС 02-01-10 Поз.: 68</t>
  </si>
  <si>
    <t>695
О</t>
  </si>
  <si>
    <t>ЛС 02-01-10 Поз.: 69</t>
  </si>
  <si>
    <t>Ванна моечная 1 секционная с бортом ВМ1-8/7(850) (гл.500)</t>
  </si>
  <si>
    <t>696
О</t>
  </si>
  <si>
    <t>ЛС 02-01-10 Поз.: 70</t>
  </si>
  <si>
    <t>Стол производственный для сбора отходов СПОЛ-08/7(850)</t>
  </si>
  <si>
    <t>697
О</t>
  </si>
  <si>
    <t>ЛС 02-01-10 Поз.: 71</t>
  </si>
  <si>
    <t>Полка для крышек ПК-6/3,5(300) (AISI201)</t>
  </si>
  <si>
    <t>698
О</t>
  </si>
  <si>
    <t>ЛС 02-01-10 Поз.: 72</t>
  </si>
  <si>
    <t>Стеллаж кухонный СК-12/4(1600) (4 полки)</t>
  </si>
  <si>
    <t>699
О</t>
  </si>
  <si>
    <t>ЛС 02-01-10 Поз.: 73</t>
  </si>
  <si>
    <t>700
О</t>
  </si>
  <si>
    <t>ЛС 02-01-10 Поз.: 74</t>
  </si>
  <si>
    <t>Зонт вытяжной пристенный с жироуловителями ЗВПЖ-16/10(400)</t>
  </si>
  <si>
    <t>701
О</t>
  </si>
  <si>
    <t>ЛС 02-01-10 Поз.: 75</t>
  </si>
  <si>
    <t>Стеллаж кухонный СК-9,5/6(1600) (4 полки)</t>
  </si>
  <si>
    <t>702
О</t>
  </si>
  <si>
    <t>ЛС 02-01-10 Поз.: 76</t>
  </si>
  <si>
    <t>703
О</t>
  </si>
  <si>
    <t>ЛС 02-01-10 Поз.: 77</t>
  </si>
  <si>
    <t>Стеллаж кухонный СК-15/6(1600) (4 полки)</t>
  </si>
  <si>
    <t>704
О</t>
  </si>
  <si>
    <t>ЛС 02-01-10 Поз.: 78</t>
  </si>
  <si>
    <t>705
О</t>
  </si>
  <si>
    <t>ЛС 02-01-10 Поз.: 79</t>
  </si>
  <si>
    <t>Подтоварник ПП-10/6(300)</t>
  </si>
  <si>
    <t>706
О</t>
  </si>
  <si>
    <t>ЛС 02-01-10 Поз.: 80</t>
  </si>
  <si>
    <t>Стеллаж кухонный СК-12/6(1600) (4 полки)</t>
  </si>
  <si>
    <t>707
О</t>
  </si>
  <si>
    <t>ЛС 02-01-10 Поз.: 81</t>
  </si>
  <si>
    <t>Стол тумба с бортом 2 полки, двери  купе СТБ2ПДК-12/6(850)</t>
  </si>
  <si>
    <t>708
О</t>
  </si>
  <si>
    <t>ЛС 02-01-10 Поз.: 82</t>
  </si>
  <si>
    <t>709
О</t>
  </si>
  <si>
    <t>ЛС 02-01-10 Поз.: 83</t>
  </si>
  <si>
    <t>Ванна моечная 1 секционная с бортом ВМ1-8/8(850) (гл.350)</t>
  </si>
  <si>
    <t>710
О</t>
  </si>
  <si>
    <t>ЛС 02-01-10 Поз.: 84</t>
  </si>
  <si>
    <t>711
О</t>
  </si>
  <si>
    <t>ЛС 02-01-10 Поз.: 85</t>
  </si>
  <si>
    <t>Электрочайник Galaxy GL0304 [1,8л/2000 Вт/Металл/Закрытая спираль]</t>
  </si>
  <si>
    <t>712
О</t>
  </si>
  <si>
    <t>ЛС 02-01-10 Поз.: 86</t>
  </si>
  <si>
    <t>ПЕЧЬ СВЧ AIRHOT WP900-25L</t>
  </si>
  <si>
    <t>713
О</t>
  </si>
  <si>
    <t>ЛС 02-01-10 Поз.: 87</t>
  </si>
  <si>
    <t>714
О</t>
  </si>
  <si>
    <t>ЛС 02-01-10 Поз.: 88</t>
  </si>
  <si>
    <t>ПЛИТА ИНДУКЦИОННАЯ INDOKOR IN3500 M</t>
  </si>
  <si>
    <t>715
О</t>
  </si>
  <si>
    <t>ЛС 02-01-10 Поз.: 89</t>
  </si>
  <si>
    <t>716
О</t>
  </si>
  <si>
    <t>ЛС 02-01-10 Поз.: 90</t>
  </si>
  <si>
    <t>717
О</t>
  </si>
  <si>
    <t>ЛС 02-01-10 Поз.: 91</t>
  </si>
  <si>
    <t>Тележка для белья ТБ-6,5/6,5(820)</t>
  </si>
  <si>
    <t>718
О</t>
  </si>
  <si>
    <t>ЛС 02-01-10 Поз.: 92</t>
  </si>
  <si>
    <t>Каток гладильный Helen H 100.25С</t>
  </si>
  <si>
    <t>719
О</t>
  </si>
  <si>
    <t>ЛС 02-01-10 Поз.: 93</t>
  </si>
  <si>
    <t>Стол гладильный Вязьма ЛГС 156.00</t>
  </si>
  <si>
    <t>720
О</t>
  </si>
  <si>
    <t>ЛС 02-01-10 Поз.: 94</t>
  </si>
  <si>
    <t>721
О</t>
  </si>
  <si>
    <t>ЛС 02-01-10 Поз.: 95</t>
  </si>
  <si>
    <t>Шкаф для одежды ЛДСП 600х560х1800</t>
  </si>
  <si>
    <t>722
О</t>
  </si>
  <si>
    <t>ЛС 02-01-10 Поз.: 96</t>
  </si>
  <si>
    <t>Стол письменный (орех, 1200x600x750 мм)</t>
  </si>
  <si>
    <t>723
О</t>
  </si>
  <si>
    <t>ЛС 02-01-10 Поз.: 97</t>
  </si>
  <si>
    <t>Кресло</t>
  </si>
  <si>
    <t>724
О</t>
  </si>
  <si>
    <t>ЛС 02-01-10 Поз.: 98</t>
  </si>
  <si>
    <t>Верстак с драйвером и тумбой 1600х685х850</t>
  </si>
  <si>
    <t>725
О</t>
  </si>
  <si>
    <t>ЛС 02-01-10 Поз.: 99</t>
  </si>
  <si>
    <t>Верстак с тумбой 1200х685х850</t>
  </si>
  <si>
    <t>726
О</t>
  </si>
  <si>
    <t>ЛС 02-01-10 Поз.: 100</t>
  </si>
  <si>
    <t>Комбинированный станок 220В/380В/50Гц/1,5кВт 730х560х1000</t>
  </si>
  <si>
    <t>727
О</t>
  </si>
  <si>
    <t>ЛС 02-01-10 Поз.: 101</t>
  </si>
  <si>
    <t>Шкаф-стеллаж широкий 854х420х2010</t>
  </si>
  <si>
    <t>728
О</t>
  </si>
  <si>
    <t>ЛС 02-01-10 Поз.: 102</t>
  </si>
  <si>
    <t>Стол письменный 1200х750х850</t>
  </si>
  <si>
    <t>729
О</t>
  </si>
  <si>
    <t>ЛС 02-01-10 Поз.: 103</t>
  </si>
  <si>
    <t>Моноблок Acer Aspire C22-1610. Клавиатура и мышь в комплекте</t>
  </si>
  <si>
    <t>730
О</t>
  </si>
  <si>
    <t>ЛС 02-01-10 Поз.: 104</t>
  </si>
  <si>
    <t>МФУ (принтер, копир, сканер) 450х282х187</t>
  </si>
  <si>
    <t>731
О</t>
  </si>
  <si>
    <t>ЛС 02-01-10 Поз.: 105</t>
  </si>
  <si>
    <t>Шкаф для хранения дез.средств 400х400х1600</t>
  </si>
  <si>
    <t>732
О</t>
  </si>
  <si>
    <t>ЛС 02-01-10 Поз.: 106</t>
  </si>
  <si>
    <t>Шкаф для уборочного инвентаря 500х500х1750</t>
  </si>
  <si>
    <t>733
О</t>
  </si>
  <si>
    <t>ЛС 02-01-10 Поз.: 107</t>
  </si>
  <si>
    <t>Смеситель д/ванн 46005 2рук."Армада" керамика д/гусак</t>
  </si>
  <si>
    <t>734
О</t>
  </si>
  <si>
    <t>ЛС 02-01-10 Поз.: 108</t>
  </si>
  <si>
    <t>Стол с комплектом стульев 900х900х800</t>
  </si>
  <si>
    <t>735
О</t>
  </si>
  <si>
    <t>ЛС 02-01-10 Поз.: 109</t>
  </si>
  <si>
    <t>Стол ЛДСП 1200х600х800</t>
  </si>
  <si>
    <t>736
О</t>
  </si>
  <si>
    <t>ЛС 02-01-10 Поз.: 110</t>
  </si>
  <si>
    <t>Ванна стальная 1400*700 мм</t>
  </si>
  <si>
    <t>737
О</t>
  </si>
  <si>
    <t>ЛС 02-01-10 Поз.: 111</t>
  </si>
  <si>
    <t>Кресло Логика /gts/В-14 (б/п) черный</t>
  </si>
  <si>
    <t>738
О</t>
  </si>
  <si>
    <t>ЛС 02-01-10 Поз.: 112</t>
  </si>
  <si>
    <t>Стол для швейной машины 1192х487х763</t>
  </si>
  <si>
    <t>739
О</t>
  </si>
  <si>
    <t>ЛС 02-01-10 Поз.: 113</t>
  </si>
  <si>
    <t>Швейная машина</t>
  </si>
  <si>
    <t>740
О</t>
  </si>
  <si>
    <t>ЛС 02-01-10 Поз.: 114</t>
  </si>
  <si>
    <t>741
О</t>
  </si>
  <si>
    <t>ЛС 02-01-10 Поз.: 115</t>
  </si>
  <si>
    <t>742
О</t>
  </si>
  <si>
    <t>ЛС 02-01-10 Поз.: 116</t>
  </si>
  <si>
    <t>743
О</t>
  </si>
  <si>
    <t>ЛС 02-01-10 Поз.: 117</t>
  </si>
  <si>
    <t>744
О</t>
  </si>
  <si>
    <t>ЛС 02-01-10 Поз.: 118</t>
  </si>
  <si>
    <t>Диван из кожзама 900х560х680</t>
  </si>
  <si>
    <t>745
О</t>
  </si>
  <si>
    <t>ЛС 02-01-10 Поз.: 119</t>
  </si>
  <si>
    <t>746
О</t>
  </si>
  <si>
    <t>ЛС 02-01-10 Поз.: 120</t>
  </si>
  <si>
    <t>747
О</t>
  </si>
  <si>
    <t>ЛС 02-01-10 Поз.: 121</t>
  </si>
  <si>
    <t>748
О</t>
  </si>
  <si>
    <t>ЛС 02-01-10 Поз.: 122</t>
  </si>
  <si>
    <t>Шкаф для одежды двухстворчатый 600х500х1830</t>
  </si>
  <si>
    <t>749
О</t>
  </si>
  <si>
    <t>ЛС 02-01-10 Поз.: 123</t>
  </si>
  <si>
    <t>Облучатель бактерицидный настенный 1Ф,220В, 0,15кВт</t>
  </si>
  <si>
    <t>750
О</t>
  </si>
  <si>
    <t>ЛС 02-01-10 Поз.: 124</t>
  </si>
  <si>
    <t>Плантограф</t>
  </si>
  <si>
    <t>751
О</t>
  </si>
  <si>
    <t>ЛС 02-01-10 Поз.: 125</t>
  </si>
  <si>
    <t>Столик инструментальный 640х450х880</t>
  </si>
  <si>
    <t>752
О</t>
  </si>
  <si>
    <t>ЛС 02-01-10 Поз.: 126</t>
  </si>
  <si>
    <t>Аппарат Ротта 1Ф,220В, 0,04кВт</t>
  </si>
  <si>
    <t>753
О</t>
  </si>
  <si>
    <t>ЛС 02-01-10 Поз.: 127</t>
  </si>
  <si>
    <t>Кушетка медицинская смотровая 1950х650х520</t>
  </si>
  <si>
    <t>754
О</t>
  </si>
  <si>
    <t>ЛС 02-01-10 Поз.: 128</t>
  </si>
  <si>
    <t>Весы медицинские</t>
  </si>
  <si>
    <t>755
О</t>
  </si>
  <si>
    <t>ЛС 02-01-10 Поз.: 129</t>
  </si>
  <si>
    <t>Ростомер</t>
  </si>
  <si>
    <t>756
О</t>
  </si>
  <si>
    <t>ЛС 02-01-10 Поз.: 130</t>
  </si>
  <si>
    <t>Стол для кабинета врача 1-но тумбовый 1300х600х750</t>
  </si>
  <si>
    <t>757
О</t>
  </si>
  <si>
    <t>ЛС 02-01-10 Поз.: 131</t>
  </si>
  <si>
    <t>Стул медицинский стандарт 540х470х840</t>
  </si>
  <si>
    <t>758
О</t>
  </si>
  <si>
    <t>ЛС 02-01-10 Поз.: 132</t>
  </si>
  <si>
    <t>Шкаф металлический медицинский 570x320x1750</t>
  </si>
  <si>
    <t>759
О</t>
  </si>
  <si>
    <t>ЛС 02-01-10 Поз.: 133</t>
  </si>
  <si>
    <t>Стул медицинский</t>
  </si>
  <si>
    <t>760
О</t>
  </si>
  <si>
    <t>ЛС 02-01-10 Поз.: 134</t>
  </si>
  <si>
    <t>Холодильник фармацевтический 600х610х1800 1Ф/220В/0,2кВ</t>
  </si>
  <si>
    <t>761
О</t>
  </si>
  <si>
    <t>ЛС 02-01-10 Поз.: 135</t>
  </si>
  <si>
    <t>Ширма 3-х секционная</t>
  </si>
  <si>
    <t>762
О</t>
  </si>
  <si>
    <t>ЛС 02-01-10 Поз.: 136</t>
  </si>
  <si>
    <t>Стол- подставка для аппарата УВЧ 570*416*713</t>
  </si>
  <si>
    <t>763
О</t>
  </si>
  <si>
    <t>ЛС 02-01-10 Поз.: 137</t>
  </si>
  <si>
    <t>Аппарат для УВЧ-терапии 1Ф/220В/0,05кВт</t>
  </si>
  <si>
    <t>764
О</t>
  </si>
  <si>
    <t>ЛС 02-01-10 Поз.: 138</t>
  </si>
  <si>
    <t>Стол для портативных физиотер. аппаратов 413.22 660х350х650 k-0594</t>
  </si>
  <si>
    <t>765
О</t>
  </si>
  <si>
    <t>ЛС 02-01-10 Поз.: 139</t>
  </si>
  <si>
    <t>Полка для горшков 600х300</t>
  </si>
  <si>
    <t>766
О</t>
  </si>
  <si>
    <t>ЛС 02-01-10 Поз.: 140</t>
  </si>
  <si>
    <t>Кровать общебольничная 1700*720*675</t>
  </si>
  <si>
    <t>767
О</t>
  </si>
  <si>
    <t>ЛС 02-01-10 Поз.: 141</t>
  </si>
  <si>
    <t>Бак для мусора с крышкой D=380 H=700, круглый</t>
  </si>
  <si>
    <t>768
О</t>
  </si>
  <si>
    <t>ЛС 02-01-10 Поз.: 142</t>
  </si>
  <si>
    <t>Ванна-тумба (сварная мойка) н.ст., 1000х600х850</t>
  </si>
  <si>
    <t>769
О</t>
  </si>
  <si>
    <t>ЛС 02-01-10 Поз.: 143</t>
  </si>
  <si>
    <t>Тумба двухдверная МДФ 600х600х850</t>
  </si>
  <si>
    <t>770
О</t>
  </si>
  <si>
    <t>ЛС 02-01-10 Поз.: 144</t>
  </si>
  <si>
    <t>Шкаф-сушка навесной двухдверный 600х320х720</t>
  </si>
  <si>
    <t>771
О</t>
  </si>
  <si>
    <t>ЛС 02-01-10 Поз.: 145</t>
  </si>
  <si>
    <t>Емкость с крышкой для замачивания посуды</t>
  </si>
  <si>
    <t>772
О</t>
  </si>
  <si>
    <t>ЛС 02-01-10 Поз.: 146</t>
  </si>
  <si>
    <t>Стол детский 2-х местный мобильный регулируемый 1-3ростовая группа, цветное ЛДСП 1100х500х(460-580)</t>
  </si>
  <si>
    <t>773
О</t>
  </si>
  <si>
    <t>ЛС 02-01-10 Поз.: 147</t>
  </si>
  <si>
    <t>Стул детский регулируемый 1-3 рост. гр., 290х377х260÷340</t>
  </si>
  <si>
    <t>774
О</t>
  </si>
  <si>
    <t>ЛС 02-01-10 Поз.: 148</t>
  </si>
  <si>
    <t>Облучатель ультрафиолетовый кварцевый</t>
  </si>
  <si>
    <t>775
О</t>
  </si>
  <si>
    <t>ЛС 02-01-10 Поз.: 149</t>
  </si>
  <si>
    <t>Ингалятор ультразвуковой</t>
  </si>
  <si>
    <t>776
О</t>
  </si>
  <si>
    <t>ЛС 02-01-10 Поз.: 150</t>
  </si>
  <si>
    <t>Облучатель ультрафиолетовы й бактерицидный передвижной ОБПе-450 Азов (в комплекте с лампами и стартерами)</t>
  </si>
  <si>
    <t>777
О</t>
  </si>
  <si>
    <t>ЛС 02-01-10 Поз.: 151</t>
  </si>
  <si>
    <t>Облучатель инфракрасный</t>
  </si>
  <si>
    <t>778
О</t>
  </si>
  <si>
    <t>ЛС 02-01-10 Поз.: 152</t>
  </si>
  <si>
    <t>Ингалятор</t>
  </si>
  <si>
    <t>779
О</t>
  </si>
  <si>
    <t>ЛС 02-01-10 Поз.: 153</t>
  </si>
  <si>
    <t>Облучатель ультрафиолетовый стационарный</t>
  </si>
  <si>
    <t>780
О</t>
  </si>
  <si>
    <t>ЛС 02-01-10 Поз.: 154</t>
  </si>
  <si>
    <t>Компрессорный ингалятор</t>
  </si>
  <si>
    <t>781
О</t>
  </si>
  <si>
    <t>ЛС 02-01-10 Поз.: 155</t>
  </si>
  <si>
    <t>782
О</t>
  </si>
  <si>
    <t>ЛС 02-01-10 Поз.: 156</t>
  </si>
  <si>
    <t>783
О</t>
  </si>
  <si>
    <t>ЛС 02-01-10 Поз.: 157</t>
  </si>
  <si>
    <t>784
О</t>
  </si>
  <si>
    <t>ЛС 02-01-10 Поз.: 158</t>
  </si>
  <si>
    <t>785
О</t>
  </si>
  <si>
    <t>ЛС 02-01-10 Поз.: 159</t>
  </si>
  <si>
    <t>Шкаф для белья 826х604х1807</t>
  </si>
  <si>
    <t>786
О</t>
  </si>
  <si>
    <t>ЛС 02-01-10 Поз.: 160</t>
  </si>
  <si>
    <t>43" (108 см) LED-телевизор DEXP 43FCS 1 черный</t>
  </si>
  <si>
    <t>787
О</t>
  </si>
  <si>
    <t>ЛС 02-01-10 Поз.: 161</t>
  </si>
  <si>
    <t>Стол детский 2-х местный мобильный регулируемый 1-3 ростовая группа, цветное ЛДСП 1100х500х(460-580)</t>
  </si>
  <si>
    <t>788
О</t>
  </si>
  <si>
    <t>ЛС 02-01-10 Поз.: 162</t>
  </si>
  <si>
    <t>789
О</t>
  </si>
  <si>
    <t>ЛС 02-01-10 Поз.: 163</t>
  </si>
  <si>
    <t>Стол-парта логопедическая с зеркалом регулируемая № 1-3 (610х540х(460,520,580)), ЛДСП клен</t>
  </si>
  <si>
    <t>790
О</t>
  </si>
  <si>
    <t>ЛС 02-01-10 Поз.: 164</t>
  </si>
  <si>
    <t>Диван мягкий 2000х800х800</t>
  </si>
  <si>
    <t>791
О</t>
  </si>
  <si>
    <t>ЛС 02-01-10 Поз.: 165</t>
  </si>
  <si>
    <t>792
О</t>
  </si>
  <si>
    <t>ЛС 02-01-10 Поз.: 166</t>
  </si>
  <si>
    <t>793
О</t>
  </si>
  <si>
    <t>ЛС 02-01-10 Поз.: 167</t>
  </si>
  <si>
    <t>794
О</t>
  </si>
  <si>
    <t>ЛС 02-01-10 Поз.: 168</t>
  </si>
  <si>
    <t>795
О</t>
  </si>
  <si>
    <t>ЛС 02-01-10 Поз.: 169</t>
  </si>
  <si>
    <t>796
О</t>
  </si>
  <si>
    <t>ЛС 02-01-10 Поз.: 170</t>
  </si>
  <si>
    <t>Шкаф детский для переодевания пятисекционный со встроенной банкеткой, оборудованной прутками для  хранения и сушки обуви (1356х510х1410 мм), ЛДСП, МДФ</t>
  </si>
  <si>
    <t>797
О</t>
  </si>
  <si>
    <t>ЛС 02-01-10 Поз.: 171</t>
  </si>
  <si>
    <t>Контейнер для хранения игрушек на колесах, пластик, не менее 55л</t>
  </si>
  <si>
    <t>798
О</t>
  </si>
  <si>
    <t>ЛС 02-01-10 Поз.: 172</t>
  </si>
  <si>
    <t>799
О</t>
  </si>
  <si>
    <t>ЛС 02-01-10 Поз.: 173</t>
  </si>
  <si>
    <t>Стул п\м (ткань) 470 x 530 x 870</t>
  </si>
  <si>
    <t>800
О</t>
  </si>
  <si>
    <t>ЛС 02-01-10 Поз.: 174</t>
  </si>
  <si>
    <t>Стол Пчелка (Столешница спецпластик белый). Группа роста с 0 до 3, 1000х1000х(400-580)</t>
  </si>
  <si>
    <t>801
О</t>
  </si>
  <si>
    <t>ЛС 02-01-10 Поз.: 175</t>
  </si>
  <si>
    <t>Стол воспитателя 1220х617х750</t>
  </si>
  <si>
    <t>802
О</t>
  </si>
  <si>
    <t>ЛС 02-01-10 Поз.: 176</t>
  </si>
  <si>
    <t>Стеллаж для игрушек 1500х300х1040</t>
  </si>
  <si>
    <t>803
О</t>
  </si>
  <si>
    <t>ЛС 02-01-10 Поз.: 177</t>
  </si>
  <si>
    <t>Стенка для игрушек и пособий 1700х350х1310</t>
  </si>
  <si>
    <t>804
О</t>
  </si>
  <si>
    <t>ЛС 02-01-10 Поз.: 178</t>
  </si>
  <si>
    <t>Ковер 3000х4000 мм</t>
  </si>
  <si>
    <t>805
О</t>
  </si>
  <si>
    <t>ЛС 02-01-10 Поз.: 179</t>
  </si>
  <si>
    <t>Собака-качалка (780х330х650 мм), фанера, лак, эмаль</t>
  </si>
  <si>
    <t>806
О</t>
  </si>
  <si>
    <t>ЛС 02-01-10 Поз.: 180</t>
  </si>
  <si>
    <t>Cтеллаж игровой 1742х598х1226 , ЛДСП цветное</t>
  </si>
  <si>
    <t>807
О</t>
  </si>
  <si>
    <t>ЛС 02-01-10 Поз.: 181</t>
  </si>
  <si>
    <t>Облучатель-рециркулятор  1Ф/220В/0,75кВт</t>
  </si>
  <si>
    <t>808
О</t>
  </si>
  <si>
    <t>ЛС 02-01-10 Поз.: 182</t>
  </si>
  <si>
    <t>Светильник LED "ВАРТОН" для школьных досок (диод 0,1W)</t>
  </si>
  <si>
    <t>809
О</t>
  </si>
  <si>
    <t>ЛС 02-01-10 Поз.: 183</t>
  </si>
  <si>
    <t>Комплект мягкой мебели с аппликацией (диван 1200х450х750 и кресло 650х450х750 - 2 шт)</t>
  </si>
  <si>
    <t>810
О</t>
  </si>
  <si>
    <t>ЛС 02-01-10 Поз.: 184</t>
  </si>
  <si>
    <t>Стенка игровая,2740х385х1830, ЛДСП, МДФ, эмаль+цвет</t>
  </si>
  <si>
    <t>811
О</t>
  </si>
  <si>
    <t>ЛС 02-01-10 Поз.: 185</t>
  </si>
  <si>
    <t>Комплект пуфов (5 элементов), размер одного элемента 410х340х340 "Гусеница"</t>
  </si>
  <si>
    <t>812
О</t>
  </si>
  <si>
    <t>ЛС 02-01-10 Поз.: 186</t>
  </si>
  <si>
    <t>813
О</t>
  </si>
  <si>
    <t>ЛС 02-01-10 Поз.: 187</t>
  </si>
  <si>
    <t>Кровать детская цветная с дополнительными бортами,волнообразная спинка, 1432х1266х684, Размеры спальных мест: 1400х600 мм</t>
  </si>
  <si>
    <t>814
О</t>
  </si>
  <si>
    <t>ЛС 02-01-10 Поз.: 188</t>
  </si>
  <si>
    <t>Кровать детская (1236х635х1120 мм), фанера, лак или эмаль</t>
  </si>
  <si>
    <t>815
О</t>
  </si>
  <si>
    <t>ЛС 02-01-10 Поз.: 189</t>
  </si>
  <si>
    <t>Облучатель-рециркулятор 1Ф/220В/0,75кВт</t>
  </si>
  <si>
    <t>816
О</t>
  </si>
  <si>
    <t>ЛС 02-01-10 Поз.: 190</t>
  </si>
  <si>
    <t>817
О</t>
  </si>
  <si>
    <t>ЛС 02-01-10 Поз.: 191</t>
  </si>
  <si>
    <t>Вешалка для хранения полотенец для рук и для ног напольная 2-ярусная 5-секционная (711х202х1200 мм), МДФ, эмаль, ЛДСП + цвет</t>
  </si>
  <si>
    <t>818
О</t>
  </si>
  <si>
    <t>ЛС 02-01-10 Поз.: 192</t>
  </si>
  <si>
    <t>Шкаф для горшков на 20 мест (1280х354х1400 мм), ЛДСП клен</t>
  </si>
  <si>
    <t>819
О</t>
  </si>
  <si>
    <t>ЛС 02-01-10 Поз.: 193</t>
  </si>
  <si>
    <t>Шкаф для хоз. инвентаря двухстворчатый 800х400х1750</t>
  </si>
  <si>
    <t>820
О</t>
  </si>
  <si>
    <t>ЛС 02-01-10 Поз.: 194</t>
  </si>
  <si>
    <t>821
О</t>
  </si>
  <si>
    <t>ЛС 02-01-10 Поз.: 195</t>
  </si>
  <si>
    <t>822
О</t>
  </si>
  <si>
    <t>ЛС 02-01-10 Поз.: 196</t>
  </si>
  <si>
    <t>823
О</t>
  </si>
  <si>
    <t>ЛС 02-01-10 Поз.: 197</t>
  </si>
  <si>
    <t>824
О</t>
  </si>
  <si>
    <t>ЛС 02-01-10 Поз.: 198</t>
  </si>
  <si>
    <t>825
О</t>
  </si>
  <si>
    <t>ЛС 02-01-10 Поз.: 199</t>
  </si>
  <si>
    <t>826
О</t>
  </si>
  <si>
    <t>ЛС 02-01-10 Поз.: 200</t>
  </si>
  <si>
    <t>827
О</t>
  </si>
  <si>
    <t>ЛС 02-01-10 Поз.: 201</t>
  </si>
  <si>
    <t>828
О</t>
  </si>
  <si>
    <t>ЛС 02-01-10 Поз.: 202</t>
  </si>
  <si>
    <t>829
О</t>
  </si>
  <si>
    <t>ЛС 02-01-10 Поз.: 203</t>
  </si>
  <si>
    <t>830
О</t>
  </si>
  <si>
    <t>ЛС 02-01-10 Поз.: 204</t>
  </si>
  <si>
    <t>831
О</t>
  </si>
  <si>
    <t>ЛС 02-01-10 Поз.: 205</t>
  </si>
  <si>
    <t>832
О</t>
  </si>
  <si>
    <t>ЛС 02-01-10 Поз.: 206</t>
  </si>
  <si>
    <t>833
О</t>
  </si>
  <si>
    <t>ЛС 02-01-10 Поз.: 207</t>
  </si>
  <si>
    <t>Игровая зона (1220х425х1345 мм), ЛДСП клен+цвет</t>
  </si>
  <si>
    <t>834
О</t>
  </si>
  <si>
    <t>ЛС 02-01-10 Поз.: 208</t>
  </si>
  <si>
    <t>Игровая зона (550x380x800 мм), фанера, лак, эмаль</t>
  </si>
  <si>
    <t>835
О</t>
  </si>
  <si>
    <t>ЛС 02-01-10 Поз.: 209</t>
  </si>
  <si>
    <t>836
О</t>
  </si>
  <si>
    <t>ЛС 02-01-10 Поз.: 210</t>
  </si>
  <si>
    <t>837
О</t>
  </si>
  <si>
    <t>ЛС 02-01-10 Поз.: 211</t>
  </si>
  <si>
    <t>Комплект мягкой мебели с аппликацией (диван 1200х450х750и кресло 650х450х750 - 2 шт)</t>
  </si>
  <si>
    <t>838
О</t>
  </si>
  <si>
    <t>ЛС 02-01-10 Поз.: 212</t>
  </si>
  <si>
    <t>Комплект пуфов (5 элементов), размер одного элемента</t>
  </si>
  <si>
    <t>839
О</t>
  </si>
  <si>
    <t>ЛС 02-01-10 Поз.: 213</t>
  </si>
  <si>
    <t>Проектор InFocus IN 1 12ВВ черный</t>
  </si>
  <si>
    <t>840
О</t>
  </si>
  <si>
    <t>ЛС 02-01-10 Поз.: 214</t>
  </si>
  <si>
    <t>Экран для видеопроектора передвижной, на штативе Lumien</t>
  </si>
  <si>
    <t>841
О</t>
  </si>
  <si>
    <t>ЛС 02-01-10 Поз.: 215</t>
  </si>
  <si>
    <t>Кровать детская цветная с дополнительными бортами,волнообразная спинка, 1432х1266х684 , Размеры спальных мест: 1400х600 мм</t>
  </si>
  <si>
    <t>842
О</t>
  </si>
  <si>
    <t>ЛС 02-01-10 Поз.: 216</t>
  </si>
  <si>
    <t>843
О</t>
  </si>
  <si>
    <t>ЛС 02-01-10 Поз.: 217</t>
  </si>
  <si>
    <t>844
О</t>
  </si>
  <si>
    <t>ЛС 02-01-10 Поз.: 218</t>
  </si>
  <si>
    <t>845
О</t>
  </si>
  <si>
    <t>ЛС 02-01-10 Поз.: 219</t>
  </si>
  <si>
    <t>846
О</t>
  </si>
  <si>
    <t>ЛС 02-01-10 Поз.: 220</t>
  </si>
  <si>
    <t>847
О</t>
  </si>
  <si>
    <t>ЛС 02-01-10 Поз.: 221</t>
  </si>
  <si>
    <t>848
О</t>
  </si>
  <si>
    <t>ЛС 02-01-10 Поз.: 222</t>
  </si>
  <si>
    <t>849
О</t>
  </si>
  <si>
    <t>ЛС 02-01-10 Поз.: 223</t>
  </si>
  <si>
    <t>850
О</t>
  </si>
  <si>
    <t>ЛС 02-01-10 Поз.: 224</t>
  </si>
  <si>
    <t>Стеллаж для развивающих игр (3680х370х1305 мм), ЛДСП, МДФ, эмаль+цвет</t>
  </si>
  <si>
    <t>851
О</t>
  </si>
  <si>
    <t>ЛС 02-01-10 Поз.: 225</t>
  </si>
  <si>
    <t>Батут без ручки 123 см</t>
  </si>
  <si>
    <t>852
О</t>
  </si>
  <si>
    <t>ЛС 02-01-10 Поз.: 226</t>
  </si>
  <si>
    <t>Беговая дорожка детская 730х500х750</t>
  </si>
  <si>
    <t>853
О</t>
  </si>
  <si>
    <t>ЛС 02-01-10 Поз.: 227</t>
  </si>
  <si>
    <t>Велотренажер механический детский 550х350х700</t>
  </si>
  <si>
    <t>854
О</t>
  </si>
  <si>
    <t>ЛС 02-01-10 Поз.: 228</t>
  </si>
  <si>
    <t>Качалка-мостик "радуга" 400х905х490</t>
  </si>
  <si>
    <t>855
О</t>
  </si>
  <si>
    <t>ЛС 02-01-10 Поз.: 229</t>
  </si>
  <si>
    <t>Игра Кольцеброс: 6колец двух размеров,конструкция-подставка, шесты-мишени</t>
  </si>
  <si>
    <t>856
О</t>
  </si>
  <si>
    <t>ЛС 02-01-10 Поз.: 230</t>
  </si>
  <si>
    <t>Контейнер деревянный для спортинвентаря 1100х700х420</t>
  </si>
  <si>
    <t>857
О</t>
  </si>
  <si>
    <t>ЛС 02-01-10 Поз.: 231</t>
  </si>
  <si>
    <t>Стеллаж для пособий и спортивного инвентаря 650х500х1570</t>
  </si>
  <si>
    <t>858
О</t>
  </si>
  <si>
    <t>ЛС 02-01-10 Поз.: 232</t>
  </si>
  <si>
    <t>Лестница веревочная 5 перекладин, радуга</t>
  </si>
  <si>
    <t>859
О</t>
  </si>
  <si>
    <t>ЛС 02-01-10 Поз.: 233</t>
  </si>
  <si>
    <t>Комплект вертикальных стоек (2 конуса, 2 втулки, 2 клипсы, 3 палки по 1,05м)</t>
  </si>
  <si>
    <t>860
О</t>
  </si>
  <si>
    <t>ЛС 02-01-10 Поз.: 234</t>
  </si>
  <si>
    <t>Мяч магконабивной 0,5кг</t>
  </si>
  <si>
    <t>861
О</t>
  </si>
  <si>
    <t>ЛС 02-01-10 Поз.: 235</t>
  </si>
  <si>
    <t>Мяч магконабивной 1,5кг</t>
  </si>
  <si>
    <t>862
О</t>
  </si>
  <si>
    <t>ЛС 02-01-10 Поз.: 236</t>
  </si>
  <si>
    <t>Мат с разметкой 190х140х8см</t>
  </si>
  <si>
    <t>863
О</t>
  </si>
  <si>
    <t>ЛС 02-01-10 Поз.: 237</t>
  </si>
  <si>
    <t>Мат напольный с креплением 200х100х10см</t>
  </si>
  <si>
    <t>864
О</t>
  </si>
  <si>
    <t>ЛС 02-01-10 Поз.: 238</t>
  </si>
  <si>
    <t>Гимнастическая палка деревянная 80см</t>
  </si>
  <si>
    <t>865
О</t>
  </si>
  <si>
    <t>ЛС 02-01-10 Поз.: 239</t>
  </si>
  <si>
    <t>Мяч резиновый в ассортименте 20см</t>
  </si>
  <si>
    <t>866
О</t>
  </si>
  <si>
    <t>ЛС 02-01-10 Поз.: 240</t>
  </si>
  <si>
    <t>Мяч резиновый в ассортименте 10см</t>
  </si>
  <si>
    <t>867
О</t>
  </si>
  <si>
    <t>ЛС 02-01-10 Поз.: 241</t>
  </si>
  <si>
    <t>Мяч резиновый в ассортименте 7,5см</t>
  </si>
  <si>
    <t>868
О</t>
  </si>
  <si>
    <t>ЛС 02-01-10 Поз.: 242</t>
  </si>
  <si>
    <t>Обруч 60см</t>
  </si>
  <si>
    <t>869
О</t>
  </si>
  <si>
    <t>ЛС 02-01-10 Поз.: 243</t>
  </si>
  <si>
    <t>Скакалка 3 м</t>
  </si>
  <si>
    <t>870
О</t>
  </si>
  <si>
    <t>ЛС 02-01-10 Поз.: 244</t>
  </si>
  <si>
    <t>Набор "Фишки разметочные с держателем", 50шт</t>
  </si>
  <si>
    <t>871
О</t>
  </si>
  <si>
    <t>ЛС 02-01-10 Поз.: 245</t>
  </si>
  <si>
    <t>Гантели 0,25кг</t>
  </si>
  <si>
    <t>872
О</t>
  </si>
  <si>
    <t>ЛС 02-01-10 Поз.: 246</t>
  </si>
  <si>
    <t>Деревянная дорожка "Змейка"</t>
  </si>
  <si>
    <t>873
О</t>
  </si>
  <si>
    <t>ЛС 02-01-10 Поз.: 247</t>
  </si>
  <si>
    <t>Балансировочная дорожка 24 элемента: 12 прямых(31х12х6см) и изогнутых(31х12х6см) блоков с нескользящей поверхностью</t>
  </si>
  <si>
    <t>874
О</t>
  </si>
  <si>
    <t>ЛС 02-01-10 Поз.: 248</t>
  </si>
  <si>
    <t>Мешочек для метания (утяжелитель) 200г</t>
  </si>
  <si>
    <t>875
О</t>
  </si>
  <si>
    <t>ЛС 02-01-10 Поз.: 249</t>
  </si>
  <si>
    <t>Мешочек для метания (утяжелитель) 400г</t>
  </si>
  <si>
    <t>876
О</t>
  </si>
  <si>
    <t>ЛС 02-01-10 Поз.: 250</t>
  </si>
  <si>
    <t>Игра Кегли, 6 шт 250х170х265</t>
  </si>
  <si>
    <t>877
О</t>
  </si>
  <si>
    <t>ЛС 02-01-10 Поз.: 251</t>
  </si>
  <si>
    <t>Корзина для заброса мячей Веселые старты, диаметр 540мм</t>
  </si>
  <si>
    <t>878
О</t>
  </si>
  <si>
    <t>ЛС 02-01-10 Поз.: 252</t>
  </si>
  <si>
    <t>Стойка для метания в цель 1100х500 (фанера)</t>
  </si>
  <si>
    <t>879
О</t>
  </si>
  <si>
    <t>ЛС 02-01-10 Поз.: 253</t>
  </si>
  <si>
    <t>Диск "Здоровье", диаметр 250мм</t>
  </si>
  <si>
    <t>880
О</t>
  </si>
  <si>
    <t>ЛС 02-01-10 Поз.: 254</t>
  </si>
  <si>
    <t>881
О</t>
  </si>
  <si>
    <t>ЛС 02-01-10 Поз.: 255</t>
  </si>
  <si>
    <t>882
О</t>
  </si>
  <si>
    <t>ЛС 02-01-10 Поз.: 256</t>
  </si>
  <si>
    <t>883
О</t>
  </si>
  <si>
    <t>ЛС 02-01-10 Поз.: 257</t>
  </si>
  <si>
    <t>884
О</t>
  </si>
  <si>
    <t>ЛС 02-01-10 Поз.: 258</t>
  </si>
  <si>
    <t>885
О</t>
  </si>
  <si>
    <t>ЛС 02-01-10 Поз.: 259</t>
  </si>
  <si>
    <t>Стеллаж 1200х600х1600</t>
  </si>
  <si>
    <t>886
О</t>
  </si>
  <si>
    <t>ЛС 02-01-10 Поз.: 260</t>
  </si>
  <si>
    <t>Стул детский регулируемый 320х336х260÷340</t>
  </si>
  <si>
    <t>887
О</t>
  </si>
  <si>
    <t>ЛС 02-01-10 Поз.: 261</t>
  </si>
  <si>
    <t>888
О</t>
  </si>
  <si>
    <t>ЛС 02-01-10 Поз.: 262</t>
  </si>
  <si>
    <t>Тумба под аппаратуру ЛДСП 400х600х700</t>
  </si>
  <si>
    <t>889
О</t>
  </si>
  <si>
    <t>ЛС 02-01-10 Поз.: 263</t>
  </si>
  <si>
    <t>Музыкальный центр LG ХВООМ СК43</t>
  </si>
  <si>
    <t>890
О</t>
  </si>
  <si>
    <t>ЛС 02-01-10 Поз.: 264</t>
  </si>
  <si>
    <t>Цифровое фортепиано 1417 x 861 x 427</t>
  </si>
  <si>
    <t>891
О</t>
  </si>
  <si>
    <t>ЛС 02-01-10 Поз.: 265</t>
  </si>
  <si>
    <t>Стул для фортепиано 570x320х460-590 GEWA FX PIANO BEN</t>
  </si>
  <si>
    <t>892
О</t>
  </si>
  <si>
    <t>ЛС 02-01-10 Поз.: 266</t>
  </si>
  <si>
    <t>Зеркало 2000*2000</t>
  </si>
  <si>
    <t>893
О</t>
  </si>
  <si>
    <t>ЛС 02-01-10 Поз.: 267</t>
  </si>
  <si>
    <t>Дозатор жидкого мыла</t>
  </si>
  <si>
    <t>894
О</t>
  </si>
  <si>
    <t>ЛС 02-01-10 Поз.: 268</t>
  </si>
  <si>
    <t>Диспенсер для бумажных полотенец</t>
  </si>
  <si>
    <t>895
О</t>
  </si>
  <si>
    <t>ЛС 02-01-10 Поз.: 269</t>
  </si>
  <si>
    <t>Ведро педальное с крышкой</t>
  </si>
  <si>
    <t>896
О</t>
  </si>
  <si>
    <t>ЛС 02-01-10 Поз.: 270</t>
  </si>
  <si>
    <t>Аптечка для пищеблока</t>
  </si>
  <si>
    <t>897
О</t>
  </si>
  <si>
    <t>ЛС 02-01-10 Поз.: 271</t>
  </si>
  <si>
    <t>Зеркало 600*800</t>
  </si>
  <si>
    <t>898
О</t>
  </si>
  <si>
    <t>ЛС 02-01-10 Поз.: 272</t>
  </si>
  <si>
    <t>Пылесос</t>
  </si>
  <si>
    <t>899
О</t>
  </si>
  <si>
    <t>ЛС 02-01-10 Поз.: 273</t>
  </si>
  <si>
    <t>Халат белый из сорочечной ткани, Размер 46-52</t>
  </si>
  <si>
    <t>900
О</t>
  </si>
  <si>
    <t>ЛС 02-01-10 Поз.: 274</t>
  </si>
  <si>
    <t>Халат нейлоновый, Размер 46-52</t>
  </si>
  <si>
    <t>901
О</t>
  </si>
  <si>
    <t>ЛС 02-01-10 Поз.: 275</t>
  </si>
  <si>
    <t>Косынка из сорочечной ткани</t>
  </si>
  <si>
    <t>902
О</t>
  </si>
  <si>
    <t>ЛС 02-01-10 Поз.: 276</t>
  </si>
  <si>
    <t>Фартук из нейлона</t>
  </si>
  <si>
    <t>903
О</t>
  </si>
  <si>
    <t>ЛС 02-01-10 Поз.: 277</t>
  </si>
  <si>
    <t>Прикроватный коврик</t>
  </si>
  <si>
    <t>904
О</t>
  </si>
  <si>
    <t>ЛС 02-01-10 Поз.: 278</t>
  </si>
  <si>
    <t>Горшок детский</t>
  </si>
  <si>
    <t>905
О</t>
  </si>
  <si>
    <t>ЛС 02-01-10 Поз.: 279</t>
  </si>
  <si>
    <t>Набор костюмов: Дед Мороз, Снегурочка, Баба Яга</t>
  </si>
  <si>
    <t>набор</t>
  </si>
  <si>
    <t>906
О</t>
  </si>
  <si>
    <t>ЛС 02-01-10 Поз.: 280</t>
  </si>
  <si>
    <t>Костюмы детские для театральной деятельности по сказкам («Репка», «Колобок», «Теремок», «Курочка Ряба»и т.д.)</t>
  </si>
  <si>
    <t>907
О</t>
  </si>
  <si>
    <t>ЛС 02-01-10 Поз.: 281</t>
  </si>
  <si>
    <t>Набор детских музыкальных инструментов состав набора:маракасы, бубен, труба, барабан, тарелки, кастаньеты</t>
  </si>
  <si>
    <t>908
О</t>
  </si>
  <si>
    <t>ЛС 02-01-10 Поз.: 282</t>
  </si>
  <si>
    <t>Мольберт</t>
  </si>
  <si>
    <t>909
О</t>
  </si>
  <si>
    <t>ЛС 02-01-10 Поз.: 283</t>
  </si>
  <si>
    <t>Устройство-спиротест цифровое скринингового определения жизненной емкости легких и обьема первого секундного форсированного выдоха портативное</t>
  </si>
  <si>
    <t>910
О</t>
  </si>
  <si>
    <t>ЛС 02-01-10 Поз.: 284</t>
  </si>
  <si>
    <t>Динамометр электронный ручной медицинский</t>
  </si>
  <si>
    <t>911
О</t>
  </si>
  <si>
    <t>ЛС 02-01-10 Поз.: 285</t>
  </si>
  <si>
    <t>Светильник хирургический</t>
  </si>
  <si>
    <t>912
О</t>
  </si>
  <si>
    <t>ЛС 02-01-10 Поз.: 286</t>
  </si>
  <si>
    <t>Измеритель артериального давления механический</t>
  </si>
  <si>
    <t>913
О</t>
  </si>
  <si>
    <t>ЛС 02-01-10 Поз.: 287</t>
  </si>
  <si>
    <t>Стетоскоп</t>
  </si>
  <si>
    <t>914
О</t>
  </si>
  <si>
    <t>ЛС 02-01-10 Поз.: 288</t>
  </si>
  <si>
    <t>Коробка стерилизационная круглая с фильтрами КФ-3</t>
  </si>
  <si>
    <t>915
О</t>
  </si>
  <si>
    <t>ЛС 02-01-10 Поз.: 289</t>
  </si>
  <si>
    <t>Коробка стерилизационная круглая с фильтрами КФ-6</t>
  </si>
  <si>
    <t>916
О</t>
  </si>
  <si>
    <t>ЛС 02-01-10 Поз.: 290</t>
  </si>
  <si>
    <t>Термометр медицинский РТУТНЫЙ</t>
  </si>
  <si>
    <t>917
О</t>
  </si>
  <si>
    <t>ЛС 02-01-10 Поз.: 291</t>
  </si>
  <si>
    <t>Носилки санитарные</t>
  </si>
  <si>
    <t>918
О</t>
  </si>
  <si>
    <t>ЛС 02-01-10 Поз.: 292</t>
  </si>
  <si>
    <t>Облучатель ультрафиолетовый кварцевый ОУФК-01</t>
  </si>
  <si>
    <t>919
О</t>
  </si>
  <si>
    <t>ЛС 02-01-10 Поз.: 293</t>
  </si>
  <si>
    <t>Набор пробных очковых линз с оправой на 103 линзы</t>
  </si>
  <si>
    <t>920
О</t>
  </si>
  <si>
    <t>ЛС 02-01-10 Поз.: 294</t>
  </si>
  <si>
    <t>Шины транспортные проволочные для иммобилизации переломов верхних и нижних конечностей ШП</t>
  </si>
  <si>
    <t>921
О</t>
  </si>
  <si>
    <t>ЛС 02-01-10 Поз.: 295</t>
  </si>
  <si>
    <t>Набор емкостей для сбора отходов: 1л, 3л</t>
  </si>
  <si>
    <t>922
О</t>
  </si>
  <si>
    <t>ЛС 02-01-10 Поз.: 296</t>
  </si>
  <si>
    <t>Уничтожитель игл и шприцев с гильотиной для срезания канули</t>
  </si>
  <si>
    <t>923
О</t>
  </si>
  <si>
    <t>ЛС 02-01-10 Поз.: 297</t>
  </si>
  <si>
    <t>Термоконтейнер многоразового использования</t>
  </si>
  <si>
    <t>924
О</t>
  </si>
  <si>
    <t>ЛС 02-01-10 Поз.: 298</t>
  </si>
  <si>
    <t>Пульсоксиметр напаечный</t>
  </si>
  <si>
    <t>925
О</t>
  </si>
  <si>
    <t>ЛС 02-01-10 Поз.: 299</t>
  </si>
  <si>
    <t>Комплект для оказания первичной медицинской помощи</t>
  </si>
  <si>
    <t>926
О</t>
  </si>
  <si>
    <t>ЛС 02-01-10 Поз.: 300</t>
  </si>
  <si>
    <t>Устройство дозирующее локтевое настенное</t>
  </si>
  <si>
    <t>927
О</t>
  </si>
  <si>
    <t>ЛС 02-01-10 Поз.: 301</t>
  </si>
  <si>
    <t>Сушилка для рук сенсорная</t>
  </si>
  <si>
    <t>928
О</t>
  </si>
  <si>
    <t>ЛС 02-01-10 Поз.: 302</t>
  </si>
  <si>
    <t>Котел объемом 10л</t>
  </si>
  <si>
    <t>929
О</t>
  </si>
  <si>
    <t>ЛС 02-01-10 Поз.: 303</t>
  </si>
  <si>
    <t>Котел объемом 20л</t>
  </si>
  <si>
    <t>930
О</t>
  </si>
  <si>
    <t>ЛС 02-01-10 Поз.: 304</t>
  </si>
  <si>
    <t>Котел объемом 30л</t>
  </si>
  <si>
    <t>931
О</t>
  </si>
  <si>
    <t>ЛС 02-01-10 Поз.: 305</t>
  </si>
  <si>
    <t>Котел объемом 40л</t>
  </si>
  <si>
    <t>932
О</t>
  </si>
  <si>
    <t>ЛС 02-01-10 Поз.: 306</t>
  </si>
  <si>
    <t>Котел объемом 50л</t>
  </si>
  <si>
    <t>933
О</t>
  </si>
  <si>
    <t>ЛС 02-01-10 Поз.: 307</t>
  </si>
  <si>
    <t>Ложка разливательная 250г</t>
  </si>
  <si>
    <t>934
О</t>
  </si>
  <si>
    <t>ЛС 02-01-10 Поз.: 308</t>
  </si>
  <si>
    <t>Ложка разливательная 500г</t>
  </si>
  <si>
    <t>935
О</t>
  </si>
  <si>
    <t>ЛС 02-01-10 Поз.: 309</t>
  </si>
  <si>
    <t>Нож из нержавеющей стали, длина не менее 290мм</t>
  </si>
  <si>
    <t>936
О</t>
  </si>
  <si>
    <t>ЛС 02-01-10 Поз.: 310</t>
  </si>
  <si>
    <t>Нож из нержавеющей стали, длина не менее 200мм</t>
  </si>
  <si>
    <t>937
О</t>
  </si>
  <si>
    <t>ЛС 02-01-10 Поз.: 311</t>
  </si>
  <si>
    <t>Нож из нержавеющей стали, длина не менее 390мм</t>
  </si>
  <si>
    <t>938
О</t>
  </si>
  <si>
    <t>ЛС 02-01-10 Поз.: 312</t>
  </si>
  <si>
    <t>Нож из нержавеющей стали, длина не менее 375мм</t>
  </si>
  <si>
    <t>939
О</t>
  </si>
  <si>
    <t>ЛС 02-01-10 Поз.: 313</t>
  </si>
  <si>
    <t>Нож из нержавеющей стали, длина не менее 455мм</t>
  </si>
  <si>
    <t>940
О</t>
  </si>
  <si>
    <t>ЛС 02-01-10 Поз.: 314</t>
  </si>
  <si>
    <t>Чайник из нержавеющей стали</t>
  </si>
  <si>
    <t>941
О</t>
  </si>
  <si>
    <t>ЛС 02-01-10 Поз.: 315</t>
  </si>
  <si>
    <t>Цедилка-грохот алюминиевая</t>
  </si>
  <si>
    <t>942
О</t>
  </si>
  <si>
    <t>ЛС 02-01-10 Поз.: 316</t>
  </si>
  <si>
    <t>Таз алюминиевый</t>
  </si>
  <si>
    <t>943
О</t>
  </si>
  <si>
    <t>ЛС 02-01-10 Поз.: 317</t>
  </si>
  <si>
    <t>Сковорода чугунная с ручкой, диаметр не менее 224мм</t>
  </si>
  <si>
    <t>944
О</t>
  </si>
  <si>
    <t>ЛС 02-01-10 Поз.: 318</t>
  </si>
  <si>
    <t>Сковорода чугунная с ручкой, диаметр не менее 250мм</t>
  </si>
  <si>
    <t>945
О</t>
  </si>
  <si>
    <t>ЛС 02-01-10 Поз.: 319</t>
  </si>
  <si>
    <t>Сковорода чугунная с ручкой, диаметр не менее 290мм</t>
  </si>
  <si>
    <t>946
О</t>
  </si>
  <si>
    <t>ЛС 02-01-10 Поз.: 320</t>
  </si>
  <si>
    <t>Совок алюминиевый</t>
  </si>
  <si>
    <t>947
О</t>
  </si>
  <si>
    <t>ЛС 02-01-10 Поз.: 321</t>
  </si>
  <si>
    <t>Доска разделочная 600x300x20</t>
  </si>
  <si>
    <t>948
О</t>
  </si>
  <si>
    <t>ЛС 02-01-10 Поз.: 322</t>
  </si>
  <si>
    <t>Доска разделочная 500x300x20</t>
  </si>
  <si>
    <t>949
О</t>
  </si>
  <si>
    <t>ЛС 02-01-10 Поз.: 323</t>
  </si>
  <si>
    <t>Сито алюминиевое, диаметр не менее 300мм</t>
  </si>
  <si>
    <t>950
О</t>
  </si>
  <si>
    <t>ЛС 02-01-10 Поз.: 324</t>
  </si>
  <si>
    <t>Сито алюминиевое, диаметр не менее 180мм</t>
  </si>
  <si>
    <t>951
О</t>
  </si>
  <si>
    <t>ЛС 02-01-10 Поз.: 325</t>
  </si>
  <si>
    <t>Скалка деревянная с вращающимися ручками</t>
  </si>
  <si>
    <t>952
О</t>
  </si>
  <si>
    <t>ЛС 02-01-10 Поз.: 326</t>
  </si>
  <si>
    <t>Шумовка профессиональная</t>
  </si>
  <si>
    <t>953
О</t>
  </si>
  <si>
    <t>ЛС 02-01-10 Поз.: 327</t>
  </si>
  <si>
    <t>Тарелка мелкая, диаметр не менее 175мм</t>
  </si>
  <si>
    <t>954
О</t>
  </si>
  <si>
    <t>ЛС 02-01-10 Поз.: 328</t>
  </si>
  <si>
    <t>Тарелка мелкая, диаметр не менее 200мм</t>
  </si>
  <si>
    <t>955
О</t>
  </si>
  <si>
    <t>ЛС 02-01-10 Поз.: 329</t>
  </si>
  <si>
    <t>Тарелка глубокая, диаметр не менее 200мм</t>
  </si>
  <si>
    <t>956
О</t>
  </si>
  <si>
    <t>ЛС 02-01-10 Поз.: 330</t>
  </si>
  <si>
    <t>Кружка с ручкой</t>
  </si>
  <si>
    <t>957
О</t>
  </si>
  <si>
    <t>ЛС 02-01-10 Поз.: 331</t>
  </si>
  <si>
    <t>Ведро эмалированное с крышкой</t>
  </si>
  <si>
    <t>958
О</t>
  </si>
  <si>
    <t>ЛС 02-01-10 Поз.: 332</t>
  </si>
  <si>
    <t>Магнитный держатель</t>
  </si>
  <si>
    <t>959
О</t>
  </si>
  <si>
    <t>ЛС 02-01-10 Поз.: 333</t>
  </si>
  <si>
    <t>Терка четырехгранная</t>
  </si>
  <si>
    <t>960
О</t>
  </si>
  <si>
    <t>ЛС 02-01-10 Поз.: 334</t>
  </si>
  <si>
    <t>Ложка гарнирная профессиональная</t>
  </si>
  <si>
    <t>961
О</t>
  </si>
  <si>
    <t>ЛС 02-01-10 Поз.: 335</t>
  </si>
  <si>
    <t>Ложка соусная</t>
  </si>
  <si>
    <t>962
О</t>
  </si>
  <si>
    <t>ЛС 02-01-10 Поз.: 336</t>
  </si>
  <si>
    <t>Венчик из нержавеющей стали</t>
  </si>
  <si>
    <t>963
О</t>
  </si>
  <si>
    <t>ЛС 02-01-10 Поз.: 337</t>
  </si>
  <si>
    <t>Лопатка кулинарная</t>
  </si>
  <si>
    <t>964
О</t>
  </si>
  <si>
    <t>ЛС 02-01-10 Поз.: 338</t>
  </si>
  <si>
    <t>Ведро пластиковое с крышкой</t>
  </si>
  <si>
    <t>965
О</t>
  </si>
  <si>
    <t>ЛС 02-01-10 Поз.: 339</t>
  </si>
  <si>
    <t>Ведро пластиковое без крышки</t>
  </si>
  <si>
    <t>966
О</t>
  </si>
  <si>
    <t>ЛС 02-01-10 Поз.: 340</t>
  </si>
  <si>
    <t>Сотейник из нержавеющей стали, объем не менее 4л</t>
  </si>
  <si>
    <t>967
О</t>
  </si>
  <si>
    <t>ЛС 02-01-10 Поз.: 341</t>
  </si>
  <si>
    <t>Сотейник из нержавеющей стали, объем не менее 8л</t>
  </si>
  <si>
    <t>968
О</t>
  </si>
  <si>
    <t>ЛС 02-01-10 Поз.: 342</t>
  </si>
  <si>
    <t>Контейнер пласт. для пищевых продуктов с крышкой 10л</t>
  </si>
  <si>
    <t>969
О</t>
  </si>
  <si>
    <t>ЛС 02-01-10 Поз.: 343</t>
  </si>
  <si>
    <t>Контейнер пласт. для пищевых продуктов с крышкой 6л</t>
  </si>
  <si>
    <t>970
О</t>
  </si>
  <si>
    <t>ЛС 02-01-10 Поз.: 344</t>
  </si>
  <si>
    <t>Бак пластиковый</t>
  </si>
  <si>
    <t>971
О</t>
  </si>
  <si>
    <t>ЛС 02-01-10 Поз.: 345</t>
  </si>
  <si>
    <t>Ведро оцинкованное</t>
  </si>
  <si>
    <t>972
О</t>
  </si>
  <si>
    <t>ЛС 02-01-10 Поз.: 346</t>
  </si>
  <si>
    <t>Поднос алюминиевый</t>
  </si>
  <si>
    <t>973
О</t>
  </si>
  <si>
    <t>ЛС 02-01-10 Поз.: 347</t>
  </si>
  <si>
    <t>Топор кухонный</t>
  </si>
  <si>
    <t>974
О</t>
  </si>
  <si>
    <t>ЛС 02-01-10 Поз.: 348</t>
  </si>
  <si>
    <t>Кастрюля нержавеющая 5л</t>
  </si>
  <si>
    <t>975
О</t>
  </si>
  <si>
    <t>ЛС 02-01-10 Поз.: 349</t>
  </si>
  <si>
    <t>Кастрюля нержавеющая 3л</t>
  </si>
  <si>
    <t>976
О</t>
  </si>
  <si>
    <t>ЛС 02-01-10 Поз.: 350</t>
  </si>
  <si>
    <t>Кастрюля нержавеющая 1,5л</t>
  </si>
  <si>
    <t>977
О</t>
  </si>
  <si>
    <t>ЛС 02-01-10 Поз.: 351</t>
  </si>
  <si>
    <t>Кастрюля нержавеющая 9л</t>
  </si>
  <si>
    <t>978
О</t>
  </si>
  <si>
    <t>ЛС 02-01-10 Поз.: 352</t>
  </si>
  <si>
    <t>Кастрюля нержавеющая 13,6л</t>
  </si>
  <si>
    <t>979
О</t>
  </si>
  <si>
    <t>ЛС 02-01-10 Поз.: 353</t>
  </si>
  <si>
    <t>Ложка разливная 250г</t>
  </si>
  <si>
    <t>980
О</t>
  </si>
  <si>
    <t>ЛС 02-01-10 Поз.: 354</t>
  </si>
  <si>
    <t>Набор детских столовых приборов</t>
  </si>
  <si>
    <t>981
О</t>
  </si>
  <si>
    <t>ЛС 02-01-10 Поз.: 355</t>
  </si>
  <si>
    <t>Нож нержавеющий 305мм</t>
  </si>
  <si>
    <t>982
О</t>
  </si>
  <si>
    <t>ЛС 02-01-10 Поз.: 356</t>
  </si>
  <si>
    <t>Нож нержавеющий 200мм</t>
  </si>
  <si>
    <t>983
О</t>
  </si>
  <si>
    <t>ЛС 02-01-10 Поз.: 357</t>
  </si>
  <si>
    <t>Нож нержавеющий 388мм</t>
  </si>
  <si>
    <t>984
О</t>
  </si>
  <si>
    <t>ЛС 02-01-10 Поз.: 358</t>
  </si>
  <si>
    <t>Чайник нержавеющий 5,5л</t>
  </si>
  <si>
    <t>985
О</t>
  </si>
  <si>
    <t>ЛС 02-01-10 Поз.: 359</t>
  </si>
  <si>
    <t>986
О</t>
  </si>
  <si>
    <t>ЛС 02-01-10 Поз.: 360</t>
  </si>
  <si>
    <t>Тарелка мелкая 175мм</t>
  </si>
  <si>
    <t>987
О</t>
  </si>
  <si>
    <t>ЛС 02-01-10 Поз.: 361</t>
  </si>
  <si>
    <t>Тарелка мелкая 200мм</t>
  </si>
  <si>
    <t>988
О</t>
  </si>
  <si>
    <t>ЛС 02-01-10 Поз.: 362</t>
  </si>
  <si>
    <t>Тарелка глубокая 215мм</t>
  </si>
  <si>
    <t>989
О</t>
  </si>
  <si>
    <t>ЛС 02-01-10 Поз.: 363</t>
  </si>
  <si>
    <t>Кружка 210мл</t>
  </si>
  <si>
    <t>990
О</t>
  </si>
  <si>
    <t>ЛС 02-01-10 Поз.: 364</t>
  </si>
  <si>
    <t>Блюдце 100мм</t>
  </si>
  <si>
    <t>991
О</t>
  </si>
  <si>
    <t>ЛС 02-01-10 Поз.: 365</t>
  </si>
  <si>
    <t>Швабра деревянная</t>
  </si>
  <si>
    <t>992
О</t>
  </si>
  <si>
    <t>ЛС 02-01-10 Поз.: 366</t>
  </si>
  <si>
    <t>Щетка для пола</t>
  </si>
  <si>
    <t>993
О</t>
  </si>
  <si>
    <t>ЛС 02-01-10 Поз.: 367</t>
  </si>
  <si>
    <t>Сушилка для посуды</t>
  </si>
  <si>
    <t>994
О</t>
  </si>
  <si>
    <t>ЛС 02-01-10 Поз.: 368</t>
  </si>
  <si>
    <t>Таз пластмассовый</t>
  </si>
  <si>
    <t>995
О</t>
  </si>
  <si>
    <t>ЛС 02-01-10 Поз.: 369</t>
  </si>
  <si>
    <t>Электрический чайник</t>
  </si>
  <si>
    <t>996
О</t>
  </si>
  <si>
    <t>ЛС 02-01-10 Поз.: 370</t>
  </si>
  <si>
    <t>Автомобиль «Самосвал» карьерный</t>
  </si>
  <si>
    <t>997
О</t>
  </si>
  <si>
    <t>ЛС 02-01-10 Поз.: 371</t>
  </si>
  <si>
    <t>Кукла и аксессуары для создания модной прически</t>
  </si>
  <si>
    <t>998
О</t>
  </si>
  <si>
    <t>ЛС 02-01-10 Поз.: 372</t>
  </si>
  <si>
    <t>Кукла говорящая</t>
  </si>
  <si>
    <t>999
О</t>
  </si>
  <si>
    <t>ЛС 02-01-10 Поз.: 373</t>
  </si>
  <si>
    <t>Кукольный театр (Набор кукольных перчаток)</t>
  </si>
  <si>
    <t>1000
О</t>
  </si>
  <si>
    <t>ЛС 02-01-10 Поз.: 374</t>
  </si>
  <si>
    <t>Конструктор</t>
  </si>
  <si>
    <t>1001
О</t>
  </si>
  <si>
    <t>ЛС 02-01-10 Поз.: 375</t>
  </si>
  <si>
    <t>Конструктор «Цветной городок»</t>
  </si>
  <si>
    <t>1002
О</t>
  </si>
  <si>
    <t>ЛС 02-01-10 Поз.: 376</t>
  </si>
  <si>
    <t>Ведро большое с деталями «Ферма»</t>
  </si>
  <si>
    <t>1003
О</t>
  </si>
  <si>
    <t>ЛС 02-01-10 Поз.: 377</t>
  </si>
  <si>
    <t>Кукольная коляска-люлька</t>
  </si>
  <si>
    <t>1004
О</t>
  </si>
  <si>
    <t>ЛС 02-01-10 Поз.: 378</t>
  </si>
  <si>
    <t>Развивающая игра</t>
  </si>
  <si>
    <t>1005
О</t>
  </si>
  <si>
    <t>ЛС 02-01-10 Поз.: 379</t>
  </si>
  <si>
    <t>Лото в виде "Геометрические фигуры"</t>
  </si>
  <si>
    <t>1006
О</t>
  </si>
  <si>
    <t>ЛС 02-01-10 Поз.: 380</t>
  </si>
  <si>
    <t>Набор дорожных знаков и светофора</t>
  </si>
  <si>
    <t>1007
О</t>
  </si>
  <si>
    <t>ЛС 02-01-10 Поз.: 381</t>
  </si>
  <si>
    <t>Машинка - трансформер</t>
  </si>
  <si>
    <t>1008
О</t>
  </si>
  <si>
    <t>ЛС 02-01-10 Поз.: 382</t>
  </si>
  <si>
    <t>Кейс полицейского</t>
  </si>
  <si>
    <t>1009
О</t>
  </si>
  <si>
    <t>ЛС 02-01-10 Поз.: 383</t>
  </si>
  <si>
    <t>Обучающий телефон</t>
  </si>
  <si>
    <t>1010
О</t>
  </si>
  <si>
    <t>ЛС 02-01-10 Поз.: 384</t>
  </si>
  <si>
    <t>Ксилофон</t>
  </si>
  <si>
    <t>1011
О</t>
  </si>
  <si>
    <t>ЛС 02-01-10 Поз.: 385</t>
  </si>
  <si>
    <t>Кастрюлька Овощей в комплекте</t>
  </si>
  <si>
    <t>1012
О</t>
  </si>
  <si>
    <t>ЛС 02-01-10 Поз.: 386</t>
  </si>
  <si>
    <t>Велосипед трехколесный</t>
  </si>
  <si>
    <t>1013
О</t>
  </si>
  <si>
    <t>ЛС 02-01-10 Поз.: 387</t>
  </si>
  <si>
    <t>Игровой набор "Стиральная машинка"</t>
  </si>
  <si>
    <t>1014
О</t>
  </si>
  <si>
    <t>ЛС 02-01-10 Поз.: 388</t>
  </si>
  <si>
    <t>Машинки в ассортименте</t>
  </si>
  <si>
    <t>1015
О</t>
  </si>
  <si>
    <t>ЛС 02-01-10 Поз.: 389</t>
  </si>
  <si>
    <t>Набор кубиков «Азбука»</t>
  </si>
  <si>
    <t>1016
О</t>
  </si>
  <si>
    <t>ЛС 02-01-10 Поз.: 390</t>
  </si>
  <si>
    <t>Набор кубиков «Сказки»</t>
  </si>
  <si>
    <t>1017
О</t>
  </si>
  <si>
    <t>ЛС 02-01-10 Поз.: 391</t>
  </si>
  <si>
    <t>Набор посуды для кукол «Кухня»</t>
  </si>
  <si>
    <t>1018
О</t>
  </si>
  <si>
    <t>ЛС 02-01-10 Поз.: 392</t>
  </si>
  <si>
    <t>Цифровая касса</t>
  </si>
  <si>
    <t>1019
О</t>
  </si>
  <si>
    <t>ЛС 02-01-10 Поз.: 393</t>
  </si>
  <si>
    <t>Игровой набор «Весы»</t>
  </si>
  <si>
    <t>1020
О</t>
  </si>
  <si>
    <t>ЛС 02-01-10 Поз.: 394</t>
  </si>
  <si>
    <t>Вывеска на здание (объемная)</t>
  </si>
  <si>
    <t>1021
О</t>
  </si>
  <si>
    <t>ЛС 02-01-10 Поз.: 395</t>
  </si>
  <si>
    <t>Стенд «Меню»</t>
  </si>
  <si>
    <t>1022
О</t>
  </si>
  <si>
    <t>ЛС 02-01-10 Поз.: 396</t>
  </si>
  <si>
    <t>Жалюзи вертикальные, моющиеся, 900х2100</t>
  </si>
  <si>
    <t>1023
О</t>
  </si>
  <si>
    <t>ЛС 02-01-10 Поз.: 397</t>
  </si>
  <si>
    <t>Жалюзи вертикальные, моющиеся, 1200х2100</t>
  </si>
  <si>
    <t>1024
О</t>
  </si>
  <si>
    <t>ЛС 02-01-10 Поз.: 398</t>
  </si>
  <si>
    <t>Жалюзи вертикальные, моющиеся, 1800х2100</t>
  </si>
  <si>
    <t>1025
О</t>
  </si>
  <si>
    <t>ЛС 02-01-10 Поз.: 399</t>
  </si>
  <si>
    <t>Жалюзи вертикальные, моющиеся, 3600х2100</t>
  </si>
  <si>
    <t>1026
О</t>
  </si>
  <si>
    <t>ЛС 02-01-10 Поз.: 400</t>
  </si>
  <si>
    <t>Жалюзи вертикальные, моющиеся, 1200х2400</t>
  </si>
  <si>
    <t>1027
О</t>
  </si>
  <si>
    <t>ЛС 02-01-10 Поз.: 401</t>
  </si>
  <si>
    <t>Жалюзи вертикальные, моющиеся, 1800х2400</t>
  </si>
  <si>
    <t>1028
О</t>
  </si>
  <si>
    <t>ЛС 02-01-10 Поз.: 402</t>
  </si>
  <si>
    <t>Жалюзи вертикальные, моющиеся, 2400х2400</t>
  </si>
  <si>
    <t>1029
О</t>
  </si>
  <si>
    <t>ЛС 02-01-10 Поз.: 403</t>
  </si>
  <si>
    <t>Жалюзи вертикальные, моющиеся, 2700х2400</t>
  </si>
  <si>
    <t>1030
О</t>
  </si>
  <si>
    <t>ЛС 02-01-10 Поз.: 404</t>
  </si>
  <si>
    <t>Жалюзи вертикальные, моющиеся, 3600х2400</t>
  </si>
  <si>
    <t>1031
О</t>
  </si>
  <si>
    <t>ЛС 02-01-10 Поз.: 405</t>
  </si>
  <si>
    <t>Жалюзи вертикальные, моющиеся, 4200х2400</t>
  </si>
  <si>
    <t>1032
О</t>
  </si>
  <si>
    <t>ЛС 02-01-10 Поз.: 406</t>
  </si>
  <si>
    <t>Жалюзи вертикальные, моющиеся, 4800х2400</t>
  </si>
  <si>
    <t>1033
О</t>
  </si>
  <si>
    <t>ЛС 02-01-10 Поз.: 407</t>
  </si>
  <si>
    <t>Стенд с Государственной символикой</t>
  </si>
  <si>
    <t>1034
О</t>
  </si>
  <si>
    <t>ЛС 02-01-10 Поз.: 408</t>
  </si>
  <si>
    <t>Стенд «Правила пожарной безопасности»</t>
  </si>
  <si>
    <t>1035
О</t>
  </si>
  <si>
    <t>ЛС 02-01-10 Поз.: 409</t>
  </si>
  <si>
    <t>Стенд «Безопасность на улице и дома»</t>
  </si>
  <si>
    <t>1036
О</t>
  </si>
  <si>
    <t>ЛС 02-01-10 Поз.: 410</t>
  </si>
  <si>
    <t>Стенд «Информация»</t>
  </si>
  <si>
    <t>1037
О</t>
  </si>
  <si>
    <t>ЛС 02-01-10 Поз.: 411</t>
  </si>
  <si>
    <t>Уголок природы</t>
  </si>
  <si>
    <t>1038
О</t>
  </si>
  <si>
    <t>ЛС 02-01-10 Поз.: 412</t>
  </si>
  <si>
    <t>Уголок для родителей</t>
  </si>
  <si>
    <t>1039
О</t>
  </si>
  <si>
    <t>ЛС 02-01-10 Поз.: 413</t>
  </si>
  <si>
    <t>Наклейки на шкафчики</t>
  </si>
  <si>
    <t>1040
О</t>
  </si>
  <si>
    <t>ЛС 02-01-10 Поз.: 414</t>
  </si>
  <si>
    <t>Наклейки на кровати</t>
  </si>
  <si>
    <t>1041
О</t>
  </si>
  <si>
    <t>ЛС 02-01-10 Поз.: 415</t>
  </si>
  <si>
    <t>Наклейки на полотенечницы</t>
  </si>
  <si>
    <t>1042
О</t>
  </si>
  <si>
    <t>ЛС 02-01-10 Поз.: 416</t>
  </si>
  <si>
    <t>Кабинетные таблички</t>
  </si>
  <si>
    <t>1043
О</t>
  </si>
  <si>
    <t>ЛС 02-01-10 Поз.: 417</t>
  </si>
  <si>
    <t>Стенд по антитеррористической безопасности</t>
  </si>
  <si>
    <t>1044
О</t>
  </si>
  <si>
    <t>ЛС 02-01-10 Поз.: 418</t>
  </si>
  <si>
    <t>Контейнер для мусора</t>
  </si>
  <si>
    <t>1045
О</t>
  </si>
  <si>
    <t>ЛС 02-01-10 Поз.: 419</t>
  </si>
  <si>
    <t>Термометр бесконтактный</t>
  </si>
  <si>
    <t>1046
О</t>
  </si>
  <si>
    <t>ЛС 02-01-10 Поз.: 420</t>
  </si>
  <si>
    <t>Термометр бытовой для измерения температуры помещений</t>
  </si>
  <si>
    <t>1047
О</t>
  </si>
  <si>
    <t>ЛС 02-01-10 Поз.: 421</t>
  </si>
  <si>
    <t>Бак для мусора с крышкой</t>
  </si>
  <si>
    <t>1048
О</t>
  </si>
  <si>
    <t>ЛС 02-01-10 Поз.: 422</t>
  </si>
  <si>
    <t>Емкость с крышкой для замачивания контрольного горшка</t>
  </si>
  <si>
    <t>1049
О</t>
  </si>
  <si>
    <t>ЛС 02-01-10 Поз.: 423</t>
  </si>
  <si>
    <t>Бак с крышкой для грязного белья</t>
  </si>
  <si>
    <t>1050
О</t>
  </si>
  <si>
    <t>ЛС 02-01-10 Поз.: 424</t>
  </si>
  <si>
    <t>Ковер</t>
  </si>
  <si>
    <t>1051
О</t>
  </si>
  <si>
    <t>ЛС 02-01-10 Поз.: 425</t>
  </si>
  <si>
    <t>Аквариум</t>
  </si>
  <si>
    <t>1052
О</t>
  </si>
  <si>
    <t>ЛС 02-01-10 Поз.: 426</t>
  </si>
  <si>
    <t>Ноутбук(планшет,нетбук) для детей</t>
  </si>
  <si>
    <t>1053
О</t>
  </si>
  <si>
    <t>ЛС 02-01-10 Поз.: 427</t>
  </si>
  <si>
    <t>Ноутбук для воспитателей</t>
  </si>
  <si>
    <t>1054
О</t>
  </si>
  <si>
    <t>ЛС 02-01-10 Поз.: 428</t>
  </si>
  <si>
    <t>Таз для замачивания белья</t>
  </si>
  <si>
    <t>Итого по разделу 10 ТХ</t>
  </si>
  <si>
    <t>Сумма НДС (ставка 20%) по позициям:627-1054</t>
  </si>
  <si>
    <t>Раздел 11. Мероприятия по противодействию терроризму</t>
  </si>
  <si>
    <t>ОС и СКУД</t>
  </si>
  <si>
    <t>Монтаж оборудования ОС и СКУД</t>
  </si>
  <si>
    <t>1055</t>
  </si>
  <si>
    <t>ЛС 02-01-12 Поз.: 1</t>
  </si>
  <si>
    <t>1056
О</t>
  </si>
  <si>
    <t>ЛС 02-01-12 Поз.: 2</t>
  </si>
  <si>
    <t>1057</t>
  </si>
  <si>
    <t>ЛС 02-01-12 Поз.: 3</t>
  </si>
  <si>
    <t>1058
О</t>
  </si>
  <si>
    <t>ЛС 02-01-12 Поз.: 4</t>
  </si>
  <si>
    <t>1059</t>
  </si>
  <si>
    <t>ЛС 02-01-12 Поз.: 5</t>
  </si>
  <si>
    <t>1060
О</t>
  </si>
  <si>
    <t>ЛС 02-01-12 Поз.: 6</t>
  </si>
  <si>
    <t>Контроллер адресных устройств КАУ1 прот.R3 Рубеж</t>
  </si>
  <si>
    <t>1061</t>
  </si>
  <si>
    <t>ЛС 02-01-12 Поз.: 7</t>
  </si>
  <si>
    <t>1062
О</t>
  </si>
  <si>
    <t>ЛС 02-01-12 Поз.: 8</t>
  </si>
  <si>
    <t>1063</t>
  </si>
  <si>
    <t>ЛС 02-01-12 Поз.: 9</t>
  </si>
  <si>
    <t>Система управления доступом с автоматическим запирающим устройством</t>
  </si>
  <si>
    <t>1064
О</t>
  </si>
  <si>
    <t>ЛС 02-01-12 Поз.: 10</t>
  </si>
  <si>
    <t>Модуль контроля доступа МКД-2 прот.R3 Рубеж</t>
  </si>
  <si>
    <t>1065
О</t>
  </si>
  <si>
    <t>ЛС 02-01-12 Поз.: 11</t>
  </si>
  <si>
    <t>Считыватель карт Falcon Eye Encoder FE-Mifare</t>
  </si>
  <si>
    <t>1066</t>
  </si>
  <si>
    <t>ЛС 02-01-12 Поз.: 12</t>
  </si>
  <si>
    <t>Турникет роторный: полуростовой</t>
  </si>
  <si>
    <t>1067
О</t>
  </si>
  <si>
    <t>ЛС 02-01-12 Поз.: 13</t>
  </si>
  <si>
    <t>Турникет Ростов-Дон Т9М1 + Штанга турникета-трипода 3 шт РостЕвроСтрой</t>
  </si>
  <si>
    <t>1068
О</t>
  </si>
  <si>
    <t>ЛС 02-01-12 Поз.: 14</t>
  </si>
  <si>
    <t>Ограждение неоткрываемое с жесткими перемычками ОС 1, L=1 м РостЕвроСтрой</t>
  </si>
  <si>
    <t>1069</t>
  </si>
  <si>
    <t>ЛС 02-01-12 Поз.: 15</t>
  </si>
  <si>
    <t>1070
О</t>
  </si>
  <si>
    <t>ЛС 02-01-12 Поз.: 16</t>
  </si>
  <si>
    <t>Адресная метка АМ-1 прот.R3 Рубеж</t>
  </si>
  <si>
    <t>1071
О</t>
  </si>
  <si>
    <t>ЛС 02-01-12 Поз.: 17</t>
  </si>
  <si>
    <t>Адресная метка АМ-4 прот.R3 Рубеж</t>
  </si>
  <si>
    <t>1072</t>
  </si>
  <si>
    <t>ЛС 02-01-12 Поз.: 18</t>
  </si>
  <si>
    <t>1073
О</t>
  </si>
  <si>
    <t>ЛС 02-01-12 Поз.: 19</t>
  </si>
  <si>
    <t>Модуль сопряжения MC-4 Рубеж</t>
  </si>
  <si>
    <t>1074</t>
  </si>
  <si>
    <t>ЛС 02-01-12 Поз.: 20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</si>
  <si>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6</t>
  </si>
  <si>
    <t>1075
О</t>
  </si>
  <si>
    <t>ЛС 02-01-12 Поз.: 21</t>
  </si>
  <si>
    <t>Электромагнитный замок FALCON EYE FE-L350</t>
  </si>
  <si>
    <t>1076
О</t>
  </si>
  <si>
    <t>ЛС 02-01-12 Поз.: 22</t>
  </si>
  <si>
    <t>Кнопка выхода Falcon Eye FE-100</t>
  </si>
  <si>
    <t>1077</t>
  </si>
  <si>
    <t>ЛС 02-01-12 Поз.: 23</t>
  </si>
  <si>
    <t>1078
О</t>
  </si>
  <si>
    <t>ЛС 02-01-12 Поз.: 24</t>
  </si>
  <si>
    <t>Доводчик дверной FALCON EYE</t>
  </si>
  <si>
    <t>1079</t>
  </si>
  <si>
    <t>ЛС 02-01-12 Поз.: 25</t>
  </si>
  <si>
    <t>Прибор сигнализирующий емкостной</t>
  </si>
  <si>
    <t>1080
О</t>
  </si>
  <si>
    <t>ЛС 02-01-12 Поз.: 26</t>
  </si>
  <si>
    <t>Извещатель охранный объемный адресный ИО 40920-2 Рубеж</t>
  </si>
  <si>
    <t>1081</t>
  </si>
  <si>
    <t>ЛС 02-01-12 Поз.: 27</t>
  </si>
  <si>
    <t>1082
О</t>
  </si>
  <si>
    <t>ЛС 02-01-12 Поз.: 28</t>
  </si>
  <si>
    <t>Извещатель охранный магнитоуправляемый адресный ИО 10220-2 Рубеж</t>
  </si>
  <si>
    <t>1083</t>
  </si>
  <si>
    <t>ЛС 02-01-12 Поз.: 29</t>
  </si>
  <si>
    <t>1084
О</t>
  </si>
  <si>
    <t>ЛС 02-01-12 Поз.: 30</t>
  </si>
  <si>
    <t>Извещатель охранный линейный оптико-электронный ИКС-1 Полисервис</t>
  </si>
  <si>
    <t>1085</t>
  </si>
  <si>
    <t>ЛС 02-01-12 Поз.: 31</t>
  </si>
  <si>
    <t>1086
О</t>
  </si>
  <si>
    <t>ЛС 02-01-12 Поз.: 32</t>
  </si>
  <si>
    <t>Тревожная кнопка ИР 513-10 "ОХРАНА" Рубеж</t>
  </si>
  <si>
    <t>1087</t>
  </si>
  <si>
    <t>ЛС 02-01-12 Поз.: 33</t>
  </si>
  <si>
    <t>1088
О</t>
  </si>
  <si>
    <t>ЛС 02-01-12 Поз.: 34</t>
  </si>
  <si>
    <t>Оповещатель охранно-пожарный звуковой ОПОП 2-35 12В Рубеж</t>
  </si>
  <si>
    <t>1089</t>
  </si>
  <si>
    <t>ЛС 02-01-12 Поз.: 35</t>
  </si>
  <si>
    <t>Монтаж видеодомофона</t>
  </si>
  <si>
    <t>1090
О</t>
  </si>
  <si>
    <t>ЛС 02-01-12 Поз.: 36</t>
  </si>
  <si>
    <t>Терминал монитора МТ460СМ VIZIT</t>
  </si>
  <si>
    <t>1091
О</t>
  </si>
  <si>
    <t>ЛС 02-01-12 Поз.: 37</t>
  </si>
  <si>
    <t>Блок коммутации монитора БКМ-400 VIZIT</t>
  </si>
  <si>
    <t>1092
О</t>
  </si>
  <si>
    <t>ЛС 02-01-12 Поз.: 38</t>
  </si>
  <si>
    <t>Блок вызова БВД-407 RCB VIZIT</t>
  </si>
  <si>
    <t>1093
О</t>
  </si>
  <si>
    <t>ЛС 02-01-12 Поз.: 39</t>
  </si>
  <si>
    <t>Блок питания БПД18/2-1-1 VIZIT</t>
  </si>
  <si>
    <t>1094
О</t>
  </si>
  <si>
    <t>ЛС 02-01-12 Поз.: 40</t>
  </si>
  <si>
    <t>Электромеханический замок ML300M-40 VIZIT</t>
  </si>
  <si>
    <t>1095
О</t>
  </si>
  <si>
    <t>ЛС 02-01-12 Поз.: 41</t>
  </si>
  <si>
    <t>Кнопка "Выход" EXIT 300М VIZIT</t>
  </si>
  <si>
    <t>1096
О</t>
  </si>
  <si>
    <t>ЛС 02-01-12 Поз.: 42</t>
  </si>
  <si>
    <t>1097
О</t>
  </si>
  <si>
    <t>ЛС 02-01-12 Поз.: 43</t>
  </si>
  <si>
    <t>1098
О</t>
  </si>
  <si>
    <t>ЛС 02-01-12 Поз.: 44</t>
  </si>
  <si>
    <t>1099
О</t>
  </si>
  <si>
    <t>ЛС 02-01-12 Поз.: 45</t>
  </si>
  <si>
    <t>1100</t>
  </si>
  <si>
    <t>ЛС 02-01-12 Поз.: 46</t>
  </si>
  <si>
    <t>1101</t>
  </si>
  <si>
    <t>ЛС 02-01-12 Поз.: 47</t>
  </si>
  <si>
    <t>1102</t>
  </si>
  <si>
    <t>ЛС 02-01-12 Поз.: 48</t>
  </si>
  <si>
    <t>1103</t>
  </si>
  <si>
    <t>ЛС 02-01-12 Поз.: 49</t>
  </si>
  <si>
    <t>1104</t>
  </si>
  <si>
    <t>ЛС 02-01-12 Поз.: 50</t>
  </si>
  <si>
    <t>1105
О</t>
  </si>
  <si>
    <t>ЛС 02-01-12 Поз.: 51</t>
  </si>
  <si>
    <t>Источник вторичного электропитания резервированный адресный "ИВЭПР 12/5 RSR 2х7 прот.R3" Рубеж</t>
  </si>
  <si>
    <t>1106
О</t>
  </si>
  <si>
    <t>ЛС 02-01-12 Поз.: 52</t>
  </si>
  <si>
    <t>Видеонаблюдение</t>
  </si>
  <si>
    <t>Монтаж оборудования ВН</t>
  </si>
  <si>
    <t>1107</t>
  </si>
  <si>
    <t>ЛС 02-01-12 Поз.: 53</t>
  </si>
  <si>
    <t>Аппарат напольный, масса: до 0,2 т</t>
  </si>
  <si>
    <t>1108
О</t>
  </si>
  <si>
    <t>ЛС 02-01-12 Поз.: 54</t>
  </si>
  <si>
    <t>Персональный компьютер в сборе с характеристиками не ниже: процессор Intel Core i3 и выше, 2 Гб RAM</t>
  </si>
  <si>
    <t>1109
О</t>
  </si>
  <si>
    <t>ЛС 02-01-12 Поз.: 55</t>
  </si>
  <si>
    <t>Операционная система Windows 10 Профессиональная Microsoft</t>
  </si>
  <si>
    <t>1110</t>
  </si>
  <si>
    <t>ЛС 02-01-12 Поз.: 56</t>
  </si>
  <si>
    <t>1111
О</t>
  </si>
  <si>
    <t>ЛС 02-01-12 Поз.: 57</t>
  </si>
  <si>
    <t>Монитор 22" LG 22 ДЮЙМА 22MK400H-B</t>
  </si>
  <si>
    <t>1112
О</t>
  </si>
  <si>
    <t>ЛС 02-01-12 Поз.: 58</t>
  </si>
  <si>
    <t>Комплект клавиатура и мышь Defender Dakota C-270</t>
  </si>
  <si>
    <t>1113</t>
  </si>
  <si>
    <t>ЛС 02-01-12 Поз.: 59</t>
  </si>
  <si>
    <t>1114
О</t>
  </si>
  <si>
    <t>ЛС 02-01-12 Поз.: 60</t>
  </si>
  <si>
    <t>USB микрофон Audio-Technica ATGM1-USB</t>
  </si>
  <si>
    <t>1115</t>
  </si>
  <si>
    <t>ЛС 02-01-12 Поз.: 61</t>
  </si>
  <si>
    <t>1116
О</t>
  </si>
  <si>
    <t>ЛС 02-01-12 Поз.: 62</t>
  </si>
  <si>
    <t>Колонки 2.0 Defender SPK-33</t>
  </si>
  <si>
    <t>1117</t>
  </si>
  <si>
    <t>ЛС 02-01-12 Поз.: 63</t>
  </si>
  <si>
    <t>1118
О</t>
  </si>
  <si>
    <t>ЛС 02-01-12 Поз.: 64</t>
  </si>
  <si>
    <t>Шкаф телекоммуникационный 19" LINEA S 24U 600х1000мм типа "iТK"</t>
  </si>
  <si>
    <t>1119</t>
  </si>
  <si>
    <t>ЛС 02-01-12 Поз.: 65</t>
  </si>
  <si>
    <t>Камеры видеонаблюдения: на кронштейне</t>
  </si>
  <si>
    <t>1120
О</t>
  </si>
  <si>
    <t>ЛС 02-01-12 Поз.: 66</t>
  </si>
  <si>
    <t>Уличная IP видеокамера TRASSIR TR-D2111IR3</t>
  </si>
  <si>
    <t>1121</t>
  </si>
  <si>
    <t>ЛС 02-01-12 Поз.: 67</t>
  </si>
  <si>
    <t>Камеры видеонаблюдения: фиксированные</t>
  </si>
  <si>
    <t>1122
О</t>
  </si>
  <si>
    <t>ЛС 02-01-12 Поз.: 68</t>
  </si>
  <si>
    <t>Внутренняя IP видеокамера TRASSIR TR-D8111IR2W</t>
  </si>
  <si>
    <t>1123
О</t>
  </si>
  <si>
    <t>ЛС 02-01-12 Поз.: 69</t>
  </si>
  <si>
    <t>Лицензия для камеры: TR-D8121IR2W v2 2.8 TRASSIR AnyIP</t>
  </si>
  <si>
    <t>1124</t>
  </si>
  <si>
    <t>ЛС 02-01-12 Поз.: 70</t>
  </si>
  <si>
    <t>Устройство цифровой регистрации</t>
  </si>
  <si>
    <t>1125
О</t>
  </si>
  <si>
    <t>ЛС 02-01-12 Поз.: 71</t>
  </si>
  <si>
    <t>Видеорегистратор 128-канальный TRASSIR NeuroStation на TRASSIR OS</t>
  </si>
  <si>
    <t>1126</t>
  </si>
  <si>
    <t>ЛС 02-01-12 Поз.: 72</t>
  </si>
  <si>
    <t>Коммутатор служебной связи</t>
  </si>
  <si>
    <t>1127</t>
  </si>
  <si>
    <t>ЛС 02-01-12 Поз.: 73</t>
  </si>
  <si>
    <t>Конфигурация и настройка сетевых компонентов (мост, маршрутизатор, модем и т.п.)</t>
  </si>
  <si>
    <t>1128
О</t>
  </si>
  <si>
    <t>ЛС 02-01-12 Поз.: 74</t>
  </si>
  <si>
    <t>Коммутатор 6 портов TP-Link LS1005</t>
  </si>
  <si>
    <t>1129
О</t>
  </si>
  <si>
    <t>ЛС 02-01-12 Поз.: 75</t>
  </si>
  <si>
    <t>Сетевой управляемый poe коммутатор 10 портов D-Link DGS-1010MP</t>
  </si>
  <si>
    <t>1130</t>
  </si>
  <si>
    <t>ЛС 02-01-12 Поз.: 76</t>
  </si>
  <si>
    <t>1131
О</t>
  </si>
  <si>
    <t>ЛС 02-01-12 Поз.: 77</t>
  </si>
  <si>
    <t>Блок из 9 розеток с шнуром питания TWT-PDU19-10А9С3-5.0 LANMASTER</t>
  </si>
  <si>
    <t>1132</t>
  </si>
  <si>
    <t>ЛС 02-01-12 Поз.: 78</t>
  </si>
  <si>
    <t>Плата дополнительная, устанавливаемая на готовом месте стойки</t>
  </si>
  <si>
    <t>1133
О</t>
  </si>
  <si>
    <t>ЛС 02-01-12 Поз.: 79</t>
  </si>
  <si>
    <t>Жесткий диск, 14Тб SEAGATE ST14000DM001 SEAGATE</t>
  </si>
  <si>
    <t>Источники беспребойного питания</t>
  </si>
  <si>
    <t>1134</t>
  </si>
  <si>
    <t>ЛС 02-01-12 Поз.: 80</t>
  </si>
  <si>
    <t>1135
О</t>
  </si>
  <si>
    <t>ЛС 02-01-12 Поз.: 81</t>
  </si>
  <si>
    <t>Источник беспребойного питания SKAT-UPS 1000 RACK+2x9Ah</t>
  </si>
  <si>
    <t>1136
О</t>
  </si>
  <si>
    <t>ЛС 02-01-12 Поз.: 82</t>
  </si>
  <si>
    <t>Источник бесперебойного питания Ippon Smart Winner 3 000 NEV</t>
  </si>
  <si>
    <t>1137
О</t>
  </si>
  <si>
    <t>ЛС 02-01-12 Поз.: 83</t>
  </si>
  <si>
    <t>Источник бесперебойного питания ИБП W - 600 600 ВА/360 Вт встроенная АБ12 В 12 А/ч</t>
  </si>
  <si>
    <t>1138</t>
  </si>
  <si>
    <t>ЛС 02-01-12 Поз.: 84</t>
  </si>
  <si>
    <t>1139</t>
  </si>
  <si>
    <t>ЛС 02-01-12 Поз.: 85</t>
  </si>
  <si>
    <t>1140</t>
  </si>
  <si>
    <t>ЛС 02-01-12 Поз.: 86</t>
  </si>
  <si>
    <t>1141</t>
  </si>
  <si>
    <t>ЛС 02-01-12 Поз.: 87</t>
  </si>
  <si>
    <t>1142</t>
  </si>
  <si>
    <t>ЛС 02-01-12 Поз.: 88</t>
  </si>
  <si>
    <t>1143
О</t>
  </si>
  <si>
    <t>ЛС 02-01-12 Поз.: 89</t>
  </si>
  <si>
    <t>Итого по разделу 11 Мероприятия по противодействию терроризму</t>
  </si>
  <si>
    <t>Сумма НДС (ставка 20%) по позициям:1055-1143</t>
  </si>
  <si>
    <t>Раздел 12. Мероприятия по обеспечению доступа инвалидов</t>
  </si>
  <si>
    <t>Указатели и наклейки</t>
  </si>
  <si>
    <t>Знаки</t>
  </si>
  <si>
    <t>1144</t>
  </si>
  <si>
    <t>ЛС 02-01-13 Поз.: 1</t>
  </si>
  <si>
    <t>1145</t>
  </si>
  <si>
    <t>ЛС 02-01-13 Поз.: 2</t>
  </si>
  <si>
    <t>Визуальный знак "Доступность для инвалидов, передвигающихся на креслах-колясках", пластик 150х150 мм</t>
  </si>
  <si>
    <t>1146</t>
  </si>
  <si>
    <t>ЛС 02-01-13 Поз.: 3</t>
  </si>
  <si>
    <t>Визуальный знак "Лифт для инвалидов на креслах-колясках", пластик 150х150 мм</t>
  </si>
  <si>
    <t>1147</t>
  </si>
  <si>
    <t>ЛС 02-01-13 Поз.: 4</t>
  </si>
  <si>
    <t>Визуальный знак "Туалет доступный для инвалидов на кресле-коляске", пластик 150х150 мм</t>
  </si>
  <si>
    <t>1148</t>
  </si>
  <si>
    <t>ЛС 02-01-13 Поз.: 5</t>
  </si>
  <si>
    <t>Визуальные знаки "Направления движения, прямая стрелка", пластик 150х150 мм</t>
  </si>
  <si>
    <t>1149</t>
  </si>
  <si>
    <t>ЛС 02-01-13 Поз.: 6</t>
  </si>
  <si>
    <t>Тактильно-визуальный знак "Кнопка вызова персонала", пластик 150х200 мм</t>
  </si>
  <si>
    <t>1150</t>
  </si>
  <si>
    <t>ЛС 02-01-13 Поз.: 7</t>
  </si>
  <si>
    <t>Тактильно-визуальный знак "Кнопка вызова экстренной помощи", пластик 150х200 мм</t>
  </si>
  <si>
    <t>Наклейки</t>
  </si>
  <si>
    <t>1151</t>
  </si>
  <si>
    <t>ЛС 02-01-13 Поз.: 8</t>
  </si>
  <si>
    <t>Оклейка предварительно подготовленных поверхностей фотообоями: самоклеящимися</t>
  </si>
  <si>
    <t>1152</t>
  </si>
  <si>
    <t>ЛС 02-01-13 Поз.: 9</t>
  </si>
  <si>
    <t>Контрастная полоса противоскользящая, желтая, 100 мм</t>
  </si>
  <si>
    <t>1153</t>
  </si>
  <si>
    <t>ЛС 02-01-13 Поз.: 10</t>
  </si>
  <si>
    <t>Наклейка информационная для инвалидов, 150х150мм, круг желтый</t>
  </si>
  <si>
    <t>Тактильная плитка</t>
  </si>
  <si>
    <t>1154</t>
  </si>
  <si>
    <t>ЛС 02-01-13 Поз.: 11</t>
  </si>
  <si>
    <t>Устройство покрытий из тротуарной плитки, количество плитки при укладке на 1 м2: 40 шт.</t>
  </si>
  <si>
    <t>10 м2</t>
  </si>
  <si>
    <t>1155</t>
  </si>
  <si>
    <t>ЛС 02-01-13 Поз.: 12</t>
  </si>
  <si>
    <t>Тактильная керамогранитная плитка с рифами,  300х300х10 мм</t>
  </si>
  <si>
    <t>1156</t>
  </si>
  <si>
    <t>ЛС 02-01-13 Поз.: 13</t>
  </si>
  <si>
    <t>Тактильная бетонная плитка с рифами,  500х500х50 мм</t>
  </si>
  <si>
    <t>Поручни</t>
  </si>
  <si>
    <t>1157</t>
  </si>
  <si>
    <t>ЛС 02-01-13 Поз.: 14</t>
  </si>
  <si>
    <t>Установка гарнитуры туалетной: вешалок, подстаканников, поручней для ванн и т.д.</t>
  </si>
  <si>
    <t>1158</t>
  </si>
  <si>
    <t>ЛС 02-01-13 Поз.: 15</t>
  </si>
  <si>
    <t>Поручень для инвалидов прямой ППР-09.01.800.Н, материал - нержавеющая сталь.</t>
  </si>
  <si>
    <t>1159</t>
  </si>
  <si>
    <t>ЛС 02-01-13 Поз.: 16</t>
  </si>
  <si>
    <t>Поручень для инвалидов откидной ПО-06.01.840.100.250.Н, материал - нержавеющая сталь.</t>
  </si>
  <si>
    <t>1160</t>
  </si>
  <si>
    <t>ЛС 02-01-13 Поз.: 17</t>
  </si>
  <si>
    <t>Поручень для инвалидов для раковины верхний с дополнительной опорой на пол ПР-05.02.860.840.610.Н, материал - нержавеющая сталь.</t>
  </si>
  <si>
    <t>Итого по разделу 12 Мероприятия по обеспечению доступа инвалидов</t>
  </si>
  <si>
    <t>Сумма НДС (ставка 20%) по позициям:1144-1160</t>
  </si>
  <si>
    <t>Раздел 13. Наружное электроснабжение</t>
  </si>
  <si>
    <t>Распределительные устройства</t>
  </si>
  <si>
    <t>ЩНО1</t>
  </si>
  <si>
    <t>1161</t>
  </si>
  <si>
    <t>ЛС 04-01-01 Поз.: 7</t>
  </si>
  <si>
    <t>1162
О</t>
  </si>
  <si>
    <t>ЛС 04-01-01 Поз.: 1</t>
  </si>
  <si>
    <t>Выключатель нагрузки ВН-32 3Р 16А «IEK»</t>
  </si>
  <si>
    <t>1163
О</t>
  </si>
  <si>
    <t>ЛС 04-01-01 Поз.: 2</t>
  </si>
  <si>
    <t>1164
О</t>
  </si>
  <si>
    <t>ЛС 04-01-01 Поз.: 3</t>
  </si>
  <si>
    <t>Фотореле ФР 601 «IEK»</t>
  </si>
  <si>
    <t>1165
О</t>
  </si>
  <si>
    <t>ЛС 04-01-01 Поз.: 4</t>
  </si>
  <si>
    <t>Контактор модульный КМИ-10910 9А 230В/АС3 1НО  «IEK»</t>
  </si>
  <si>
    <t>1166</t>
  </si>
  <si>
    <t>ЛС 04-01-01 Поз.: 5</t>
  </si>
  <si>
    <t>1167
О</t>
  </si>
  <si>
    <t>ЛС 04-01-01 Поз.: 6</t>
  </si>
  <si>
    <t>1168
О</t>
  </si>
  <si>
    <t>ЛС 04-01-01 Поз.: 8</t>
  </si>
  <si>
    <t>Итого по разделу 13 Наружное электроснабжение</t>
  </si>
  <si>
    <t>Сумма НДС (ставка 20%) по позициям:1161-1168</t>
  </si>
  <si>
    <t>Раздел 14. Сети связи. Внутриплощадочные сети</t>
  </si>
  <si>
    <t>Воздушная прокладка кабеля связи</t>
  </si>
  <si>
    <t>1169</t>
  </si>
  <si>
    <t>ЛС 05-01-01 Поз.: 1</t>
  </si>
  <si>
    <t>Кабель до 35 кВ, подвешиваемый на тросе, масса 1 м кабеля: до 1 кг</t>
  </si>
  <si>
    <t>1170</t>
  </si>
  <si>
    <t>ЛС 05-01-01 Поз.: 2</t>
  </si>
  <si>
    <t>Узел крепления УК-П-02</t>
  </si>
  <si>
    <t>1171</t>
  </si>
  <si>
    <t>ЛС 05-01-01 Поз.: 3</t>
  </si>
  <si>
    <t>Зажим: плашечный для заземляющего провода (КС-066-2) / прим. подвес стальной Г6716</t>
  </si>
  <si>
    <t>1172</t>
  </si>
  <si>
    <t>ЛС 05-01-01 Поз.: 4</t>
  </si>
  <si>
    <t>Трос стальной</t>
  </si>
  <si>
    <t>1173</t>
  </si>
  <si>
    <t>ЛС 05-01-01 Поз.: 5</t>
  </si>
  <si>
    <t>Звено промежуточное: прямое двойное 2ПР-7-1</t>
  </si>
  <si>
    <t>1174</t>
  </si>
  <si>
    <t>ЛС 05-01-01 Поз.: 6</t>
  </si>
  <si>
    <t>Штанга: ушко-ушко длиной 300 мм окрашенная (КС-169)</t>
  </si>
  <si>
    <t>1175</t>
  </si>
  <si>
    <t>ЛС 05-01-01 Поз.: 7</t>
  </si>
  <si>
    <t>Коуш стальных проводов (КС-063-1)</t>
  </si>
  <si>
    <t>1176</t>
  </si>
  <si>
    <t>ЛС 05-01-01 Поз.: 8</t>
  </si>
  <si>
    <t>Штанга анкерная ША500</t>
  </si>
  <si>
    <t>1177</t>
  </si>
  <si>
    <t>ЛС 05-01-01 Поз.: 9</t>
  </si>
  <si>
    <t>Кабели связи с полиэтиленовой изоляцией, с алюмополиэтиленовым экраном, марки: ТППэп, диаметром жилы 0,4 мм, с числом пар - 10</t>
  </si>
  <si>
    <t>1000 м</t>
  </si>
  <si>
    <t>Прокладка кабеля связи внутри здания</t>
  </si>
  <si>
    <t>1178</t>
  </si>
  <si>
    <t>ЛС 05-01-01 Поз.: 10</t>
  </si>
  <si>
    <t>Итого по разделу 14 Сети связи. Внутриплощадочные сети</t>
  </si>
  <si>
    <t>Сумма НДС (ставка 20%) по позициям:1169-1178</t>
  </si>
  <si>
    <t>Раздел 15. Газопровод низкого давления</t>
  </si>
  <si>
    <t>Надземный газопровод среднего давления Г2</t>
  </si>
  <si>
    <t>1179</t>
  </si>
  <si>
    <t>ЛС 06-01-04 Поз.: 58</t>
  </si>
  <si>
    <t>Установка задвижек или клапанов обратных стальных диаметром: 50 мм</t>
  </si>
  <si>
    <t>1180</t>
  </si>
  <si>
    <t>ЛС 06-01-04 Поз.: 59</t>
  </si>
  <si>
    <t>Краны стальные газовые шаровые: равнопроходные с ДУ 50 мм</t>
  </si>
  <si>
    <t>1181</t>
  </si>
  <si>
    <t>ЛС 06-01-04 Поз.: 65</t>
  </si>
  <si>
    <t>Приварка фланцев к стальным трубопроводам диаметром: 100 мм</t>
  </si>
  <si>
    <t>1182</t>
  </si>
  <si>
    <t>ЛС 06-01-04 Поз.: 66</t>
  </si>
  <si>
    <t>Фланцы стальные плоские приварные из стали ВСт3сп2, ВСт3сп3, давлением: 1,6 МПа (16 кгс/см2), диаметром 100 мм</t>
  </si>
  <si>
    <t>1183</t>
  </si>
  <si>
    <t>ЛС 06-01-04 Поз.: 67</t>
  </si>
  <si>
    <t>Монтаж инвентарного узла для очистки и испытания газопровода, номинальный диаметр газопровода 250 мм</t>
  </si>
  <si>
    <t>узел</t>
  </si>
  <si>
    <t>Молниезащита ГРПШ</t>
  </si>
  <si>
    <t>1184</t>
  </si>
  <si>
    <t>ЛС 06-01-04 Поз.: 71</t>
  </si>
  <si>
    <t>Проводник заземляющий открыто по строительным основаниям: из круглой стали диаметром 8 мм</t>
  </si>
  <si>
    <t>1185</t>
  </si>
  <si>
    <t>ЛС 06-01-04 Поз.: 72</t>
  </si>
  <si>
    <t>Сталь круглая углеродистая обыкновенного качества марки ВСт3пс5-1 диаметром: 8 мм</t>
  </si>
  <si>
    <t>1186</t>
  </si>
  <si>
    <t>ЛС 06-01-04 Поз.: 73</t>
  </si>
  <si>
    <t>Проводник заземляющий открыто по строительным основаниям: из полосовой стали сечением 160 мм2</t>
  </si>
  <si>
    <t>1187</t>
  </si>
  <si>
    <t>ЛС 06-01-04 Поз.: 74</t>
  </si>
  <si>
    <t>Сталь полосовая: 40х4 мм</t>
  </si>
  <si>
    <t>1188</t>
  </si>
  <si>
    <t>ЛС 06-01-04 Поз.: 75</t>
  </si>
  <si>
    <t>Заземлитель вертикальный из угловой стали размером: 50х50х5 мм</t>
  </si>
  <si>
    <t>1189</t>
  </si>
  <si>
    <t>ЛС 06-01-04 Поз.: 76</t>
  </si>
  <si>
    <t>Сталь угловая: равнополочная размером 50х50х4 мм</t>
  </si>
  <si>
    <t>Итого по разделу 15 Газопровод низкого давления</t>
  </si>
  <si>
    <t>Сумма НДС (ставка 20%) по позициям:1179-1189</t>
  </si>
  <si>
    <t>Раздел 16. Система автоматического полива</t>
  </si>
  <si>
    <t>оросители</t>
  </si>
  <si>
    <t>1190</t>
  </si>
  <si>
    <t>ЛС 06-01-06 Поз.: 1</t>
  </si>
  <si>
    <t>Установка вентилей и клапанов обратных муфтовых диаметром: до 20 мм</t>
  </si>
  <si>
    <t>1191</t>
  </si>
  <si>
    <t>ЛС 06-01-06 Поз.: 2</t>
  </si>
  <si>
    <t>Дождеватель PSS-04 (статический), WIS</t>
  </si>
  <si>
    <t>1192</t>
  </si>
  <si>
    <t>ЛС 06-01-06 Поз.: 3</t>
  </si>
  <si>
    <t>Сопло ротатор МР 2000-90-210 HUNTER</t>
  </si>
  <si>
    <t>1193</t>
  </si>
  <si>
    <t>ЛС 06-01-06 Поз.: 4</t>
  </si>
  <si>
    <t>Гибкая труба RUFLEX (30м), WIS</t>
  </si>
  <si>
    <t>1194</t>
  </si>
  <si>
    <t>ЛС 06-01-06 Поз.: 5</t>
  </si>
  <si>
    <t>Штуцер-уголок RUSBE-50 (1/2"), WIS</t>
  </si>
  <si>
    <t>1195</t>
  </si>
  <si>
    <t>ЛС 06-01-06 Поз.: 6</t>
  </si>
  <si>
    <t>Штуцер-уголок RUSBE-75 (3/4"), WIS</t>
  </si>
  <si>
    <t>автоматика</t>
  </si>
  <si>
    <t>1196</t>
  </si>
  <si>
    <t>ЛС 06-01-06 Поз.: 7</t>
  </si>
  <si>
    <t>1197
О</t>
  </si>
  <si>
    <t>ЛС 06-01-06 Поз.: 8</t>
  </si>
  <si>
    <t>Пульт управления I2C-800-PL наруж. HUNTER</t>
  </si>
  <si>
    <t>1198
О</t>
  </si>
  <si>
    <t>ЛС 06-01-06 Поз.: 9</t>
  </si>
  <si>
    <t>Декодерный модуль к пульту HCC на 54 зоны (EZ-DM)
HUNTER</t>
  </si>
  <si>
    <t>1199</t>
  </si>
  <si>
    <t>ЛС 06-01-06 Поз.: 10</t>
  </si>
  <si>
    <t>Арматура муфтовая с ручным приводом или без привода водопроводная на условное давление до 10 МПа, диаметр условного прохода: 25 мм</t>
  </si>
  <si>
    <t>1200</t>
  </si>
  <si>
    <t>ЛС 06-01-06 Поз.: 11</t>
  </si>
  <si>
    <t>Клапан электромагнитный PGV-101-GB, HUNTER</t>
  </si>
  <si>
    <t>1201</t>
  </si>
  <si>
    <t>ЛС 06-01-06 Поз.: 12</t>
  </si>
  <si>
    <t>1202
О</t>
  </si>
  <si>
    <t>ЛС 06-01-06 Поз.: 13</t>
  </si>
  <si>
    <t>Декодер EZ-1 (для пульта HCC) HUNTER</t>
  </si>
  <si>
    <t>КОМПЛЕКТУЮЩИЕ МАТЕРИАЛЫ И ОБОРУДОВАНИЕ</t>
  </si>
  <si>
    <t>1203</t>
  </si>
  <si>
    <t>ЛС 06-01-06 Поз.: 14</t>
  </si>
  <si>
    <t>Укладка трубопроводов из полиэтиленовых труб диаметром: 50 мм</t>
  </si>
  <si>
    <t>км</t>
  </si>
  <si>
    <t>1204</t>
  </si>
  <si>
    <t>ЛС 06-01-06 Поз.: 15</t>
  </si>
  <si>
    <t>Труба напорная из полиэтилена PE 100 питьевая: ПЭ100 SDR13,6, размером 40х3,0 мм (ГОСТ 18599-2001, ГОСТ Р 52134-2003)</t>
  </si>
  <si>
    <t>1205</t>
  </si>
  <si>
    <t>ЛС 06-01-06 Поз.: 16</t>
  </si>
  <si>
    <t>Труба: ПЭ 80 SDR 13,6, наружный диаметр 32 мм (ГОСТ 18599- 2001)</t>
  </si>
  <si>
    <t>Футляры для прохода под дорожками</t>
  </si>
  <si>
    <t>1206</t>
  </si>
  <si>
    <t>ЛС 06-01-06 Поз.: 17</t>
  </si>
  <si>
    <t>Укладка трубопроводов из полиэтиленовых труб диаметром: 110 мм</t>
  </si>
  <si>
    <t>1207</t>
  </si>
  <si>
    <t>ЛС 06-01-06 Поз.: 18</t>
  </si>
  <si>
    <t>Труба напорная из полиэтилена PE 100 питьевая: ПЭ100 SDR17, размером 110х6,6 мм (ГОСТ 18599-2001, ГОСТ Р 52134-2003)</t>
  </si>
  <si>
    <t>Соединительный фитинг и запорная арматура</t>
  </si>
  <si>
    <t>1208</t>
  </si>
  <si>
    <t>ЛС 06-01-06 Поз.: 19</t>
  </si>
  <si>
    <t>Муфта 32*32 Poelsan</t>
  </si>
  <si>
    <t>1209</t>
  </si>
  <si>
    <t>ЛС 06-01-06 Поз.: 20</t>
  </si>
  <si>
    <t>Заглушка 40 Poelsan</t>
  </si>
  <si>
    <t>1210</t>
  </si>
  <si>
    <t>ЛС 06-01-06 Поз.: 21</t>
  </si>
  <si>
    <t>Седелка 32*3/4, WIS</t>
  </si>
  <si>
    <t>1211</t>
  </si>
  <si>
    <t>ЛС 06-01-06 Поз.: 22</t>
  </si>
  <si>
    <t>Обратный клапан латунь 1" с пл. диском ВР PRA</t>
  </si>
  <si>
    <t>1212</t>
  </si>
  <si>
    <t>ЛС 06-01-06 Поз.: 23</t>
  </si>
  <si>
    <t>Ниппель 1 *1 (607) IRRITEC</t>
  </si>
  <si>
    <t>1213</t>
  </si>
  <si>
    <t>ЛС 06-01-06 Поз.: 24</t>
  </si>
  <si>
    <t>Кран Н1 1/4"*В1 1/4" Poelsan</t>
  </si>
  <si>
    <t>1214</t>
  </si>
  <si>
    <t>ЛС 06-01-06 Поз.: 25</t>
  </si>
  <si>
    <t>Установка полиэтиленовых фасонных частей: тройников</t>
  </si>
  <si>
    <t>1215</t>
  </si>
  <si>
    <t>ЛС 06-01-06 Поз.: 26</t>
  </si>
  <si>
    <t>Тройник 40*40*40 Poelsan</t>
  </si>
  <si>
    <t>1216</t>
  </si>
  <si>
    <t>ЛС 06-01-06 Поз.: 27</t>
  </si>
  <si>
    <t>Установка полиэтиленовых фасонных частей: отводов, колен, патрубков, переходов</t>
  </si>
  <si>
    <t>1217</t>
  </si>
  <si>
    <t>ЛС 06-01-06 Поз.: 28</t>
  </si>
  <si>
    <t>Угол 32*Н3/4 Poelsan</t>
  </si>
  <si>
    <t>1218</t>
  </si>
  <si>
    <t>ЛС 06-01-06 Поз.: 29</t>
  </si>
  <si>
    <t>Угол 32*В3/4 Poelsan</t>
  </si>
  <si>
    <t>1219</t>
  </si>
  <si>
    <t>ЛС 06-01-06 Поз.: 30</t>
  </si>
  <si>
    <t>Угол 40*40 Poelsan</t>
  </si>
  <si>
    <t>1220</t>
  </si>
  <si>
    <t>ЛС 06-01-06 Поз.: 31</t>
  </si>
  <si>
    <t>Угол 32*32 Poelsan</t>
  </si>
  <si>
    <t>Распределительные короба</t>
  </si>
  <si>
    <t>1221</t>
  </si>
  <si>
    <t>ЛС 06-01-06 Поз.: 32</t>
  </si>
  <si>
    <t>Короб СТАНДАРТ Poelsan</t>
  </si>
  <si>
    <t>1222</t>
  </si>
  <si>
    <t>ЛС 06-01-06 Поз.: 33</t>
  </si>
  <si>
    <t>Короб МИНИ, WIS</t>
  </si>
  <si>
    <t>Водяные гидранты</t>
  </si>
  <si>
    <t>1223</t>
  </si>
  <si>
    <t>ЛС 06-01-06 Поз.: 34</t>
  </si>
  <si>
    <t>Установка задвижек или клапанов обратных стальных диаметром: 50 мм (прим.)</t>
  </si>
  <si>
    <t>1224</t>
  </si>
  <si>
    <t>ЛС 06-01-06 Поз.: 35</t>
  </si>
  <si>
    <t>Короб со встроенным краном 3/4 ВР Poelsan</t>
  </si>
  <si>
    <t>Насос</t>
  </si>
  <si>
    <t>1225</t>
  </si>
  <si>
    <t>ЛС 06-01-06 Поз.: 36</t>
  </si>
  <si>
    <t>Установка насосов центробежных с электродвигателем, масса агрегата: до 0,1 т</t>
  </si>
  <si>
    <t>1226
О</t>
  </si>
  <si>
    <t>ЛС 06-01-06 Поз.: 37</t>
  </si>
  <si>
    <t>Насос АКВАРИО ASP3-35-100WA (каб. 20 м.,пуск.бл.)</t>
  </si>
  <si>
    <t>1227</t>
  </si>
  <si>
    <t>ЛС 06-01-06 Поз.: 38</t>
  </si>
  <si>
    <t>1228
О</t>
  </si>
  <si>
    <t>ЛС 06-01-06 Поз.: 39</t>
  </si>
  <si>
    <t>Блок контроля потока III 6313</t>
  </si>
  <si>
    <t>Электроснабжение системы автоматического полива</t>
  </si>
  <si>
    <t>1229</t>
  </si>
  <si>
    <t>ЛС 06-01-06 Поз.: 40</t>
  </si>
  <si>
    <t>Труба полиэтиленовая по основанию пола, диаметр: до 25 мм</t>
  </si>
  <si>
    <t>1230</t>
  </si>
  <si>
    <t>ЛС 06-01-06 Поз.: 41</t>
  </si>
  <si>
    <t>Трубы гибкие гофрированные из ПВХ "DKC" диаметром: 20 мм</t>
  </si>
  <si>
    <t>1231</t>
  </si>
  <si>
    <t>ЛС 06-01-06 Поз.: 42</t>
  </si>
  <si>
    <t>Кабель до 35 кВ в проложенных трубах, блоках и коробах, масса 1 м кабеля: до 1 кг</t>
  </si>
  <si>
    <t>1232</t>
  </si>
  <si>
    <t>ЛС 06-01-06 Поз.: 43</t>
  </si>
  <si>
    <t>Кабель силовой с медными жилами с поливинилхлоридной изоляцией и оболочкой, не распространяющий горение марки: ВВГнг, напряжением 0,66 кВ, с числом жил - 2 и сечением 2,5 мм2</t>
  </si>
  <si>
    <t>1233</t>
  </si>
  <si>
    <t>ЛС 06-01-06 Поз.: 44</t>
  </si>
  <si>
    <t>Разъемы штепсельные с разделкой и включением экранированного кабеля с экранированными жилами, сечение жилы до 1 мм2, количество подключаемых жил: 14 шт. Прим.</t>
  </si>
  <si>
    <t>1234</t>
  </si>
  <si>
    <t>ЛС 06-01-06 Поз.: 45</t>
  </si>
  <si>
    <t>Коннектор Skothclock 3М (DBM10)</t>
  </si>
  <si>
    <t>Итого по разделу 16 Система автоматического полива</t>
  </si>
  <si>
    <t>Сумма НДС (ставка 20%) по позициям:1190-1234</t>
  </si>
  <si>
    <t>Раздел 17. Покрытия</t>
  </si>
  <si>
    <t>Покрытия</t>
  </si>
  <si>
    <t>ТИП1</t>
  </si>
  <si>
    <t>1235</t>
  </si>
  <si>
    <t>ЛС 07-01-01 Поз.: 1</t>
  </si>
  <si>
    <t>Устройство оснований и покрытий из песчано-гравийных или щебеночно-песчаных смесей: непрерывной гранулометрии С-4 и С-6, двухслойных верхний слой толщиной 15 см</t>
  </si>
  <si>
    <t>1000 м2</t>
  </si>
  <si>
    <t>1236</t>
  </si>
  <si>
    <t>ЛС 07-01-01 Поз.: 2</t>
  </si>
  <si>
    <t>На каждый 1 см изменения толщины слоя добавлять или исключать к расценкам с 27-04-003-05 по 27-04-003-07</t>
  </si>
  <si>
    <t>1237</t>
  </si>
  <si>
    <t>ЛС 07-01-01 Поз.: 3</t>
  </si>
  <si>
    <t>Смеси готовые щебеночно-песчаные (ГОСТ 25607-2009) номер: С5, размер зерен 0-40 мм</t>
  </si>
  <si>
    <t>1238</t>
  </si>
  <si>
    <t>ЛС 07-01-01 Поз.: 4</t>
  </si>
  <si>
    <t>Розлив вяжущих материалов</t>
  </si>
  <si>
    <t>1239</t>
  </si>
  <si>
    <t>ЛС 07-01-01 Поз.: 5</t>
  </si>
  <si>
    <t>Битумы нефтяные дорожные марки: БНД-60/90, БНД 90/130</t>
  </si>
  <si>
    <t>1240</t>
  </si>
  <si>
    <t>ЛС 07-01-01 Поз.: 6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</si>
  <si>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</si>
  <si>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1241</t>
  </si>
  <si>
    <t>ЛС 07-01-01 Поз.: 7</t>
  </si>
  <si>
    <t>Смеси асфальтобетонные дорожные, аэродромные и асфальтобетон (горячие для пористого асфальтобетона щебеночные и гравийные), марка: II</t>
  </si>
  <si>
    <t>1242</t>
  </si>
  <si>
    <t>ЛС 07-01-01 Поз.: 8</t>
  </si>
  <si>
    <t>1243</t>
  </si>
  <si>
    <t>ЛС 07-01-01 Поз.: 9</t>
  </si>
  <si>
    <t>На каждые 0,5 см изменения толщины покрытия добавлять или исключать: к расценке 27-06-020-06 /прим. приведение к толщине 6 см</t>
  </si>
  <si>
    <t>1244</t>
  </si>
  <si>
    <t>ЛС 07-01-01 Поз.: 11</t>
  </si>
  <si>
    <t>1245</t>
  </si>
  <si>
    <t>ЛС 07-01-01 Поз.: 12</t>
  </si>
  <si>
    <t>1246</t>
  </si>
  <si>
    <t>ЛС 07-01-01 Поз.: 13</t>
  </si>
  <si>
    <t>1247</t>
  </si>
  <si>
    <t>ЛС 07-01-01 Поз.: 14</t>
  </si>
  <si>
    <t>1248</t>
  </si>
  <si>
    <t>ЛС 07-01-01 Поз.: 15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</si>
  <si>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</si>
  <si>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1249</t>
  </si>
  <si>
    <t>ЛС 07-01-01 Поз.: 17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</si>
  <si>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</t>
  </si>
  <si>
    <t>1250</t>
  </si>
  <si>
    <t>ЛС 07-01-01 Поз.: 18</t>
  </si>
  <si>
    <t>1251</t>
  </si>
  <si>
    <t>ЛС 07-01-01 Поз.: 10</t>
  </si>
  <si>
    <t>Устройство оснований толщиной 12 см под тротуары из кирпичного или известнякового щебня</t>
  </si>
  <si>
    <t>1252</t>
  </si>
  <si>
    <t>ЛС 07-01-01 Поз.: 19</t>
  </si>
  <si>
    <t>На каждый 1 см изменения толщины оснований добавлять или исключать к расценке 27-07-002-01 /приведение к толщине 10 см</t>
  </si>
  <si>
    <t>1253</t>
  </si>
  <si>
    <t>ЛС 07-01-01 Поз.: 22</t>
  </si>
  <si>
    <t>Щебень из природного камня для строительных работ марка: 400, фракция 40-70 мм</t>
  </si>
  <si>
    <t>1254</t>
  </si>
  <si>
    <t>ЛС 07-01-01 Поз.: 24</t>
  </si>
  <si>
    <t>Устройство бетонной подготовки</t>
  </si>
  <si>
    <t>100 м3</t>
  </si>
  <si>
    <t>1255</t>
  </si>
  <si>
    <t>ЛС 07-01-01 Поз.: 26</t>
  </si>
  <si>
    <t>Бетон тяжелый, класс: В22,5 (М300)</t>
  </si>
  <si>
    <t>1256</t>
  </si>
  <si>
    <t>ЛС 07-01-01 Поз.: 27</t>
  </si>
  <si>
    <t>1257</t>
  </si>
  <si>
    <t>ЛС 07-01-01 Поз.: 28</t>
  </si>
  <si>
    <t>1258</t>
  </si>
  <si>
    <t>ЛС 07-01-01 Поз.: 30</t>
  </si>
  <si>
    <t>Устройство подстилающих и выравнивающих слоев оснований: из песка/прим. устройство выравнивающего слоя из ПЦС</t>
  </si>
  <si>
    <t>1259</t>
  </si>
  <si>
    <t>ЛС 07-01-01 Поз.: 31</t>
  </si>
  <si>
    <t>Смесь пескоцементная (цемент М 400)</t>
  </si>
  <si>
    <t>1260</t>
  </si>
  <si>
    <t>ЛС 07-01-01 Поз.: 32</t>
  </si>
  <si>
    <t>1261</t>
  </si>
  <si>
    <t>ЛС 07-01-01 Поз.: 33</t>
  </si>
  <si>
    <t>Плитка фигурная тротуарная,: серая толщина 60 мм</t>
  </si>
  <si>
    <t>1262</t>
  </si>
  <si>
    <t>ЛС 07-01-01 Поз.: 34</t>
  </si>
  <si>
    <t>Плитка фигурная тротуарная,: красная толщина 60 мм</t>
  </si>
  <si>
    <t>1263</t>
  </si>
  <si>
    <t>ЛС 07-01-01 Поз.: 16</t>
  </si>
  <si>
    <t>Устройство подстилающих и выравнивающих слоев оснований: из щебня</t>
  </si>
  <si>
    <t>1264</t>
  </si>
  <si>
    <t>ЛС 07-01-01 Поз.: 35</t>
  </si>
  <si>
    <t>1265</t>
  </si>
  <si>
    <t>ЛС 07-01-01 Поз.: 36</t>
  </si>
  <si>
    <t>1266</t>
  </si>
  <si>
    <t>ЛС 07-01-01 Поз.: 37</t>
  </si>
  <si>
    <t>1267</t>
  </si>
  <si>
    <t>ЛС 07-01-01 Поз.: 41</t>
  </si>
  <si>
    <t>1268</t>
  </si>
  <si>
    <t>ЛС 07-01-01 Поз.: 42</t>
  </si>
  <si>
    <t>1269</t>
  </si>
  <si>
    <t>ЛС 07-01-01 Поз.: 43</t>
  </si>
  <si>
    <t>1270</t>
  </si>
  <si>
    <t>ЛС 07-01-01 Поз.: 44</t>
  </si>
  <si>
    <t>Плиты бетонные и цементно-песчаные для тротуаров, полов и облицовки, марки: 300, толщина 40 мм</t>
  </si>
  <si>
    <t>ТИП5</t>
  </si>
  <si>
    <t>1271</t>
  </si>
  <si>
    <t>ЛС 07-01-01 Поз.: 20</t>
  </si>
  <si>
    <t>Устройство покрытий бесшовных толщиной 5 мм: эпоксидно-каучуковых</t>
  </si>
  <si>
    <t>1272</t>
  </si>
  <si>
    <t>ЛС 07-01-01 Поз.: 45</t>
  </si>
  <si>
    <t>Маршалит</t>
  </si>
  <si>
    <t>1273</t>
  </si>
  <si>
    <t>ЛС 07-01-01 Поз.: 46</t>
  </si>
  <si>
    <t>Полиэтиленполиамин (ПЭПА) технический, марка А</t>
  </si>
  <si>
    <t>1274</t>
  </si>
  <si>
    <t>ЛС 07-01-01 Поз.: 48</t>
  </si>
  <si>
    <t>Карборунд</t>
  </si>
  <si>
    <t>1275</t>
  </si>
  <si>
    <t>ЛС 07-01-01 Поз.: 50</t>
  </si>
  <si>
    <t>Смола эпоксидная марки: ЭД-20</t>
  </si>
  <si>
    <t>1276</t>
  </si>
  <si>
    <t>ЛС 07-01-01 Поз.: 52</t>
  </si>
  <si>
    <t>Каучук бутадиен-нитрильный: СКН-26-1, СКН-26-1А</t>
  </si>
  <si>
    <t>1277</t>
  </si>
  <si>
    <t>ЛС 07-01-01 Поз.: 53</t>
  </si>
  <si>
    <t>Краситель кислотный желтый</t>
  </si>
  <si>
    <t>1278</t>
  </si>
  <si>
    <t>ЛС 07-01-01 Поз.: 54</t>
  </si>
  <si>
    <t>Скипидар живичный</t>
  </si>
  <si>
    <t>1279</t>
  </si>
  <si>
    <t>ЛС 07-01-01 Поз.: 55</t>
  </si>
  <si>
    <t>Покрытие из резиновой крошки на полимерном связующем толщиной 10 мм (с К=1,5 до толщины 15 мм)</t>
  </si>
  <si>
    <t>1280</t>
  </si>
  <si>
    <t>ЛС 07-01-01 Поз.: 56</t>
  </si>
  <si>
    <t>Покрытие из резиновой крошки на полимерном связующем толщиной 10 мм (с К=3 до толщины 30 мм)</t>
  </si>
  <si>
    <t>Бортовые камни</t>
  </si>
  <si>
    <t>Устроство бортового камня БР 100.30.15</t>
  </si>
  <si>
    <t>1281</t>
  </si>
  <si>
    <t>ЛС 07-01-01 Поз.: 21</t>
  </si>
  <si>
    <t>Устройство подстилающих и выравнивающих слоев оснований: из щебня /прим. основание под бортовой камень</t>
  </si>
  <si>
    <t>1282</t>
  </si>
  <si>
    <t>ЛС 07-01-01 Поз.: 57</t>
  </si>
  <si>
    <t>Щебень из природного камня для строительных работ марка: 400, фракция 20-40 мм</t>
  </si>
  <si>
    <t>1283</t>
  </si>
  <si>
    <t>ЛС 07-01-01 Поз.: 58</t>
  </si>
  <si>
    <t>Установка бортовых камней бетонных: при других видах покрытий</t>
  </si>
  <si>
    <t>1284</t>
  </si>
  <si>
    <t>ЛС 07-01-01 Поз.: 59</t>
  </si>
  <si>
    <t>Камни бортовые БР 100.30.15 /бетон В30 (М400), объем 0,043 м3/ (ГОСТ 6665-91)</t>
  </si>
  <si>
    <t>Озеленение</t>
  </si>
  <si>
    <t>Газон</t>
  </si>
  <si>
    <t>1285</t>
  </si>
  <si>
    <t>ЛС 07-01-01 Поз.: 23</t>
  </si>
  <si>
    <t>Подготовка почвы для устройства партерного и обыкновенного газона без внесения растительной земли: механизированным способом</t>
  </si>
  <si>
    <t>1286</t>
  </si>
  <si>
    <t>ЛС 07-01-01 Поз.: 60</t>
  </si>
  <si>
    <t>Посев луговых газонов тракторной сеялкой</t>
  </si>
  <si>
    <t>га</t>
  </si>
  <si>
    <t>1287</t>
  </si>
  <si>
    <t>ЛС 07-01-01 Поз.: 61</t>
  </si>
  <si>
    <t>Семена газонных трав (смесь)</t>
  </si>
  <si>
    <t>Элементы озеленения</t>
  </si>
  <si>
    <t>1288</t>
  </si>
  <si>
    <t>ЛС 07-01-01 Поз.: 25</t>
  </si>
  <si>
    <t>Подготовка стандартных посадочных мест для деревьев-саженцев с оголенной корневой системой механизированным способом: в естественном грунте</t>
  </si>
  <si>
    <t>1289</t>
  </si>
  <si>
    <t>ЛС 07-01-01 Поз.: 62</t>
  </si>
  <si>
    <t>Удобрения: органо-минеральное "Универсал"</t>
  </si>
  <si>
    <t>1290</t>
  </si>
  <si>
    <t>ЛС 07-01-01 Поз.: 63</t>
  </si>
  <si>
    <t>Посадка деревьев-саженцев с оголенной корневой системой в ямы размером: 0,7x0,7 м</t>
  </si>
  <si>
    <t>1291</t>
  </si>
  <si>
    <t>ЛС 07-01-01 Поз.: 64</t>
  </si>
  <si>
    <t>Липа крымская, 80/100 см</t>
  </si>
  <si>
    <t>1292</t>
  </si>
  <si>
    <t>ЛС 07-01-01 Поз.: 65</t>
  </si>
  <si>
    <t>Деревья-саженцы с кроной 9-12 лет (вяз, дуб, каштан, клен, липа, орех, ясень)</t>
  </si>
  <si>
    <t>1293</t>
  </si>
  <si>
    <t>ЛС 07-01-01 Поз.: 66</t>
  </si>
  <si>
    <t>Катальпа красивая, 80/100 см</t>
  </si>
  <si>
    <t>1294</t>
  </si>
  <si>
    <t>ЛС 07-01-01 Поз.: 67</t>
  </si>
  <si>
    <t>Сосна черноствольная, 50/60 см</t>
  </si>
  <si>
    <t>1295</t>
  </si>
  <si>
    <t>ЛС 07-01-01 Поз.: 68</t>
  </si>
  <si>
    <t>Кипарисовик нутканский, 100/120 см</t>
  </si>
  <si>
    <t>1296</t>
  </si>
  <si>
    <t>ЛС 07-01-01 Поз.: 69</t>
  </si>
  <si>
    <t>Можжевельник виргинский и китайский, высота 0,6-0,7 м</t>
  </si>
  <si>
    <t>1297</t>
  </si>
  <si>
    <t>ЛС 07-01-01 Поз.: 70</t>
  </si>
  <si>
    <t>Туя Брабант, 30/40 см</t>
  </si>
  <si>
    <t>1298</t>
  </si>
  <si>
    <t>ЛС 07-01-01 Поз.: 71</t>
  </si>
  <si>
    <t>Подготовка стандартных посадочных мест для кустарников-саженцев в группы механизированным способом: в естественном грунте</t>
  </si>
  <si>
    <t>1299</t>
  </si>
  <si>
    <t>ЛС 07-01-01 Поз.: 72</t>
  </si>
  <si>
    <t>Посадка кустарников-саженцев в группы, размер ямы: 0,5x0,5 м</t>
  </si>
  <si>
    <t>1300</t>
  </si>
  <si>
    <t>ЛС 07-01-01 Поз.: 73</t>
  </si>
  <si>
    <t>Спирея</t>
  </si>
  <si>
    <t>1301</t>
  </si>
  <si>
    <t>ЛС 07-01-01 Поз.: 74</t>
  </si>
  <si>
    <t>Сирень привитая улучшенная, высота 0,3-0,4 м</t>
  </si>
  <si>
    <t>Лаванда широколистная</t>
  </si>
  <si>
    <t>1302</t>
  </si>
  <si>
    <t>ЛС 07-01-01 Поз.: 29</t>
  </si>
  <si>
    <t>Посадка многолетних цветников при густоте посадки 1,6 тыс. шт. цветов</t>
  </si>
  <si>
    <t>1303</t>
  </si>
  <si>
    <t>ЛС 07-01-01 Поз.: 75</t>
  </si>
  <si>
    <t>Луковицы и клубнелуковицы цветов-многолетников, грунтовые первого разбора, при диаметре луковицы не менее 2,5-3,0 см (лилия, тюльпан и т.д.)</t>
  </si>
  <si>
    <t>МАФ</t>
  </si>
  <si>
    <t>1304</t>
  </si>
  <si>
    <t>ЛС 07-01-01 Поз.: 38</t>
  </si>
  <si>
    <t>Установка металлических столбов высотой до 4 м: с погружением в бетонное основание</t>
  </si>
  <si>
    <t>1305</t>
  </si>
  <si>
    <t>ЛС 07-01-01 Поз.: 76</t>
  </si>
  <si>
    <t>Бетон тяжелый, класс: В7,5 (М100)</t>
  </si>
  <si>
    <t>1306
О</t>
  </si>
  <si>
    <t>ЛС 07-01-01 Поз.: 77</t>
  </si>
  <si>
    <t>Теневой навес Артикул 4040</t>
  </si>
  <si>
    <t>1307
О</t>
  </si>
  <si>
    <t>ЛС 07-01-01 Поз.: 78</t>
  </si>
  <si>
    <t>Теневой навес Артикул 4041</t>
  </si>
  <si>
    <t>1308
О</t>
  </si>
  <si>
    <t>ЛС 07-01-01 Поз.: 79</t>
  </si>
  <si>
    <t>Теневой навес Артикул 4042</t>
  </si>
  <si>
    <t>1309
О</t>
  </si>
  <si>
    <t>ЛС 07-01-01 Поз.: 80</t>
  </si>
  <si>
    <t>Теневой навес Артикул 4045</t>
  </si>
  <si>
    <t>1310
О</t>
  </si>
  <si>
    <t>ЛС 07-01-01 Поз.: 81</t>
  </si>
  <si>
    <t>Скамейка Артикул 8043</t>
  </si>
  <si>
    <t>1311
О</t>
  </si>
  <si>
    <t>ЛС 07-01-01 Поз.: 82</t>
  </si>
  <si>
    <t>Скамейка Артикул 8021</t>
  </si>
  <si>
    <t>1312
О</t>
  </si>
  <si>
    <t>ЛС 07-01-01 Поз.: 83</t>
  </si>
  <si>
    <t>Оборудование детской игровой площадки Артикул 5110</t>
  </si>
  <si>
    <t>1313
О</t>
  </si>
  <si>
    <t>ЛС 07-01-01 Поз.: 84</t>
  </si>
  <si>
    <t>Оборудование детской игровой площадки Артикул 5112</t>
  </si>
  <si>
    <t>1314
О</t>
  </si>
  <si>
    <t>ЛС 07-01-01 Поз.: 85</t>
  </si>
  <si>
    <t>Качалка-балансир Артикул 6202</t>
  </si>
  <si>
    <t>1315
О</t>
  </si>
  <si>
    <t>ЛС 07-01-01 Поз.: 86</t>
  </si>
  <si>
    <t>Качалка-балансир Артикул 6208</t>
  </si>
  <si>
    <t>1316
О</t>
  </si>
  <si>
    <t>ЛС 07-01-01 Поз.: 87</t>
  </si>
  <si>
    <t>Горка Артикул 5204</t>
  </si>
  <si>
    <t>1317
О</t>
  </si>
  <si>
    <t>ЛС 07-01-01 Поз.: 88</t>
  </si>
  <si>
    <t>Горка Артикул 5206</t>
  </si>
  <si>
    <t>1318
О</t>
  </si>
  <si>
    <t>ЛС 07-01-01 Поз.: 89</t>
  </si>
  <si>
    <t>Игровой домик Артикул 5003</t>
  </si>
  <si>
    <t>1319
О</t>
  </si>
  <si>
    <t>ЛС 07-01-01 Поз.: 90</t>
  </si>
  <si>
    <t>Игровой домик Артикул 5009</t>
  </si>
  <si>
    <t>1320
О</t>
  </si>
  <si>
    <t>ЛС 07-01-01 Поз.: 91</t>
  </si>
  <si>
    <t>Качалка на пружине Артикул 6101</t>
  </si>
  <si>
    <t>1321
О</t>
  </si>
  <si>
    <t>ЛС 07-01-01 Поз.: 92</t>
  </si>
  <si>
    <t>Качалка на пружине Артикул 6109</t>
  </si>
  <si>
    <t>1322
О</t>
  </si>
  <si>
    <t>ЛС 07-01-01 Поз.: 93</t>
  </si>
  <si>
    <t>Игровой комплекс Артикул 4201</t>
  </si>
  <si>
    <t>1323
О</t>
  </si>
  <si>
    <t>ЛС 07-01-01 Поз.: 94</t>
  </si>
  <si>
    <t>Игровой комплекс Артикул 5106</t>
  </si>
  <si>
    <t>1324
О</t>
  </si>
  <si>
    <t>ЛС 07-01-01 Поз.: 95</t>
  </si>
  <si>
    <t>Игровой комплекс Артикул 4417</t>
  </si>
  <si>
    <t>1325
О</t>
  </si>
  <si>
    <t>ЛС 07-01-01 Поз.: 96</t>
  </si>
  <si>
    <t>Игровой комплекс Артикул 4418</t>
  </si>
  <si>
    <t>1326
О</t>
  </si>
  <si>
    <t>ЛС 07-01-01 Поз.: 97</t>
  </si>
  <si>
    <t>Игровое оборудование Артикул 5113</t>
  </si>
  <si>
    <t>1327
О</t>
  </si>
  <si>
    <t>ЛС 07-01-01 Поз.: 98</t>
  </si>
  <si>
    <t>Игровое оборудование Артикул 5114</t>
  </si>
  <si>
    <t>1328
О</t>
  </si>
  <si>
    <t>ЛС 07-01-01 Поз.: 99</t>
  </si>
  <si>
    <t>Игровое оборудование Артикул 5128</t>
  </si>
  <si>
    <t>1329
О</t>
  </si>
  <si>
    <t>ЛС 07-01-01 Поз.: 100</t>
  </si>
  <si>
    <t>Качалка-балансир Артикул 6205</t>
  </si>
  <si>
    <t>1330
О</t>
  </si>
  <si>
    <t>ЛС 07-01-01 Поз.: 101</t>
  </si>
  <si>
    <t>Качалка-балансир Артикул 6215</t>
  </si>
  <si>
    <t>1331
О</t>
  </si>
  <si>
    <t>ЛС 07-01-01 Поз.: 102</t>
  </si>
  <si>
    <t>Качалка-балансир Артикул 6216</t>
  </si>
  <si>
    <t>1332
О</t>
  </si>
  <si>
    <t>ЛС 07-01-01 Поз.: 103</t>
  </si>
  <si>
    <t>Беседка Артикул 4050</t>
  </si>
  <si>
    <t>1333
О</t>
  </si>
  <si>
    <t>ЛС 07-01-01 Поз.: 104</t>
  </si>
  <si>
    <t>Ворота для мини-футбола (арт.7911R)</t>
  </si>
  <si>
    <t>1334
О</t>
  </si>
  <si>
    <t>ЛС 07-01-01 Поз.: 105</t>
  </si>
  <si>
    <t>Хоз. секция для сушки белья Артикул 9009</t>
  </si>
  <si>
    <t>1335
О</t>
  </si>
  <si>
    <t>ЛС 07-01-01 Поз.: 106</t>
  </si>
  <si>
    <t>Хоз. секция для ковров Артикул 9010</t>
  </si>
  <si>
    <t>1336
О</t>
  </si>
  <si>
    <t>ЛС 07-01-01 Поз.: 107</t>
  </si>
  <si>
    <t>Блок "Альпинист 4 с сеткой" (2304/2)</t>
  </si>
  <si>
    <t>1337
О</t>
  </si>
  <si>
    <t>ЛС 07-01-01 Поз.: 108</t>
  </si>
  <si>
    <t>Перевал (2309)</t>
  </si>
  <si>
    <t>1338
О</t>
  </si>
  <si>
    <t>ЛС 07-01-01 Поз.: 109</t>
  </si>
  <si>
    <t>Навесной мост (2313)</t>
  </si>
  <si>
    <t>1339
О</t>
  </si>
  <si>
    <t>ЛС 07-01-01 Поз.: 110</t>
  </si>
  <si>
    <t>ИК "Переход" (3284/6)</t>
  </si>
  <si>
    <t>1340
О</t>
  </si>
  <si>
    <t>ЛС 07-01-01 Поз.: 111</t>
  </si>
  <si>
    <t>Игровой элемент "Светофор" переносной (1443\1)</t>
  </si>
  <si>
    <t>1341
О</t>
  </si>
  <si>
    <t>ЛС 07-01-01 Поз.: 112</t>
  </si>
  <si>
    <t>Игровой элемент «Знак пешеходного перехода» переносной (1441/1)</t>
  </si>
  <si>
    <t>1342
О</t>
  </si>
  <si>
    <t>ЛС 07-01-01 Поз.: 113</t>
  </si>
  <si>
    <t>Навес для колясок тип 2 (1399/2)</t>
  </si>
  <si>
    <t>1343
О</t>
  </si>
  <si>
    <t>ЛС 07-01-01 Поз.: 114</t>
  </si>
  <si>
    <t>Оцинкованный контейнер для сбора ТБО</t>
  </si>
  <si>
    <t>Устройство подъездной дороги и парковки</t>
  </si>
  <si>
    <t>Земляные работы</t>
  </si>
  <si>
    <t>1344</t>
  </si>
  <si>
    <t>ЛС 07-01-01 Поз.: 39</t>
  </si>
  <si>
    <t>Разработка грунта в отвал экскаваторами "драглайн" или "обратная лопата" с ковшом вместимостью: 1,6 (1,25-1,6) м3, группа грунтов 3</t>
  </si>
  <si>
    <t>1000 м3</t>
  </si>
  <si>
    <t>Тип 1.1 (подъездная дорога, парковка)</t>
  </si>
  <si>
    <t>1345</t>
  </si>
  <si>
    <t>ЛС 07-01-01 Поз.: 40</t>
  </si>
  <si>
    <t>1346</t>
  </si>
  <si>
    <t>ЛС 07-01-01 Поз.: 115</t>
  </si>
  <si>
    <t>На каждый 1 см изменения толщины слоя добавлять или исключать к расценкам с 27-04-003-05 по 27-04-003-07 (приведение к толщине 18 см)</t>
  </si>
  <si>
    <t>1347</t>
  </si>
  <si>
    <t>ЛС 07-01-01 Поз.: 116</t>
  </si>
  <si>
    <t>1348</t>
  </si>
  <si>
    <t>ЛС 07-01-01 Поз.: 117</t>
  </si>
  <si>
    <t>1349</t>
  </si>
  <si>
    <t>ЛС 07-01-01 Поз.: 118</t>
  </si>
  <si>
    <t>1350</t>
  </si>
  <si>
    <t>ЛС 07-01-01 Поз.: 119</t>
  </si>
  <si>
    <t>1351</t>
  </si>
  <si>
    <t>ЛС 07-01-01 Поз.: 120</t>
  </si>
  <si>
    <t>1352</t>
  </si>
  <si>
    <t>ЛС 07-01-01 Поз.: 121</t>
  </si>
  <si>
    <t>1353</t>
  </si>
  <si>
    <t>ЛС 07-01-01 Поз.: 122</t>
  </si>
  <si>
    <t>1354</t>
  </si>
  <si>
    <t>ЛС 07-01-01 Поз.: 123</t>
  </si>
  <si>
    <t>1355</t>
  </si>
  <si>
    <t>ЛС 07-01-01 Поз.: 124</t>
  </si>
  <si>
    <t>1356</t>
  </si>
  <si>
    <t>ЛС 07-01-01 Поз.: 125</t>
  </si>
  <si>
    <t>1357</t>
  </si>
  <si>
    <t>ЛС 07-01-01 Поз.: 126</t>
  </si>
  <si>
    <t>1358</t>
  </si>
  <si>
    <t>ЛС 07-01-01 Поз.: 127</t>
  </si>
  <si>
    <t>1359</t>
  </si>
  <si>
    <t>ЛС 07-01-01 Поз.: 128</t>
  </si>
  <si>
    <t>1360</t>
  </si>
  <si>
    <t>ЛС 07-01-01 Поз.: 129</t>
  </si>
  <si>
    <t>Тип 3.1 (тротуар, дорожки)</t>
  </si>
  <si>
    <t>1361</t>
  </si>
  <si>
    <t>ЛС 07-01-01 Поз.: 47</t>
  </si>
  <si>
    <t>1362</t>
  </si>
  <si>
    <t>ЛС 07-01-01 Поз.: 130</t>
  </si>
  <si>
    <t>1363</t>
  </si>
  <si>
    <t>ЛС 07-01-01 Поз.: 131</t>
  </si>
  <si>
    <t>Устройство покрытия дорожек и тротуаров из горячих асфальтобетонных смесей импортными асфальтоукладчиками 2 типоразмера толщиной слоя 4 см</t>
  </si>
  <si>
    <t>1364</t>
  </si>
  <si>
    <t>ЛС 07-01-01 Поз.: 132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</si>
  <si>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марка: II, тип Б</t>
  </si>
  <si>
    <t>1365</t>
  </si>
  <si>
    <t>ЛС 07-01-01 Поз.: 133</t>
  </si>
  <si>
    <t>БР 100.20.8</t>
  </si>
  <si>
    <t>1366</t>
  </si>
  <si>
    <t>ЛС 07-01-01 Поз.: 49</t>
  </si>
  <si>
    <t>1367</t>
  </si>
  <si>
    <t>ЛС 07-01-01 Поз.: 134</t>
  </si>
  <si>
    <t>1368</t>
  </si>
  <si>
    <t>ЛС 07-01-01 Поз.: 135</t>
  </si>
  <si>
    <t>1369</t>
  </si>
  <si>
    <t>ЛС 07-01-01 Поз.: 136</t>
  </si>
  <si>
    <t>Камни бортовые БР 100.20.8 /бетон В22,5 (М300), объем 0,016 м3/ (ГОСТ 6665-91)</t>
  </si>
  <si>
    <t>БР 100.30.15</t>
  </si>
  <si>
    <t>1370</t>
  </si>
  <si>
    <t>ЛС 07-01-01 Поз.: 51</t>
  </si>
  <si>
    <t>1371</t>
  </si>
  <si>
    <t>ЛС 07-01-01 Поз.: 137</t>
  </si>
  <si>
    <t>1372</t>
  </si>
  <si>
    <t>ЛС 07-01-01 Поз.: 138</t>
  </si>
  <si>
    <t>1373</t>
  </si>
  <si>
    <t>ЛС 07-01-01 Поз.: 139</t>
  </si>
  <si>
    <t>Итого по разделу 17 Покрытия</t>
  </si>
  <si>
    <t>Сумма НДС (ставка 20%) по позициям:1235-1373</t>
  </si>
  <si>
    <t>Раздел 18. Ограждение территории</t>
  </si>
  <si>
    <t>Стойки</t>
  </si>
  <si>
    <t>1374</t>
  </si>
  <si>
    <t>ЛС 07-01-03 Поз.: 1</t>
  </si>
  <si>
    <t>1375</t>
  </si>
  <si>
    <t>ЛС 07-01-03 Поз.: 2</t>
  </si>
  <si>
    <t>Бетон тяжелый, класс В15 (М200)</t>
  </si>
  <si>
    <t>1376</t>
  </si>
  <si>
    <t>ЛС 07-01-03 Поз.: 3</t>
  </si>
  <si>
    <t>Столб 62х55х3000мм зеленый RAL 6005, 5 отверстий (2,03/2,43)</t>
  </si>
  <si>
    <t>Панели ограждения</t>
  </si>
  <si>
    <t>1377</t>
  </si>
  <si>
    <t>ЛС 07-01-03 Поз.: 4</t>
  </si>
  <si>
    <t>Устройство заграждений из готовых металлических решетчатых панелей: высотой до 2 м</t>
  </si>
  <si>
    <t>1378</t>
  </si>
  <si>
    <t>ЛС 07-01-03 Поз.: 8</t>
  </si>
  <si>
    <t>Панель Profi 2,03х2,5м зеленый RAL 6005 GL</t>
  </si>
  <si>
    <t>1379</t>
  </si>
  <si>
    <t>ЛС 07-01-03 Поз.: 9</t>
  </si>
  <si>
    <t>Крепление (скоба и болт М6х85) зеленый RAL 6005</t>
  </si>
  <si>
    <t>1380</t>
  </si>
  <si>
    <t>ЛС 07-01-03 Поз.: 10</t>
  </si>
  <si>
    <t>Крепление (скоба и саморез 5,5х32) зеленый RAL 6005</t>
  </si>
  <si>
    <t>Ворота ВР1 (объёмы по стойкам учтены в разделе стойки )</t>
  </si>
  <si>
    <t>1381</t>
  </si>
  <si>
    <t>ЛС 07-01-03 Поз.: 5</t>
  </si>
  <si>
    <t>Устройство ворот распашных с установкой столбов: металлических</t>
  </si>
  <si>
    <t>1382</t>
  </si>
  <si>
    <t>ЛС 07-01-03 Поз.: 11</t>
  </si>
  <si>
    <t>Ворота Profi 2,03x3,5м зеленый RAL 6005</t>
  </si>
  <si>
    <t>Калитки (объёмы по стойкам учтены в разделе стойки )</t>
  </si>
  <si>
    <t>1383</t>
  </si>
  <si>
    <t>ЛС 07-01-03 Поз.: 6</t>
  </si>
  <si>
    <t>Устройство калиток из готовых металлических решетчатых панелей</t>
  </si>
  <si>
    <t>1384</t>
  </si>
  <si>
    <t>ЛС 07-01-03 Поз.: 12</t>
  </si>
  <si>
    <t>Калитка Profi 2,03x1м зеленый RAL 6005</t>
  </si>
  <si>
    <t>Ограждение спортплощадок и территории котельной</t>
  </si>
  <si>
    <t>1385</t>
  </si>
  <si>
    <t>ЛС 07-01-03 Поз.: 7</t>
  </si>
  <si>
    <t>1386</t>
  </si>
  <si>
    <t>ЛС 07-01-03 Поз.: 13</t>
  </si>
  <si>
    <t>1387</t>
  </si>
  <si>
    <t>ЛС 07-01-03 Поз.: 14</t>
  </si>
  <si>
    <t>1388</t>
  </si>
  <si>
    <t>ЛС 07-01-03 Поз.: 15</t>
  </si>
  <si>
    <t>Устройство заграждений из готовых металлических решетчатых панелей: высотой более 2 м</t>
  </si>
  <si>
    <t>1389</t>
  </si>
  <si>
    <t>ЛС 07-01-03 Поз.: 16</t>
  </si>
  <si>
    <t>1390</t>
  </si>
  <si>
    <t>ЛС 07-01-03 Поз.: 17</t>
  </si>
  <si>
    <t>1391</t>
  </si>
  <si>
    <t>ЛС 07-01-03 Поз.: 18</t>
  </si>
  <si>
    <t>1392</t>
  </si>
  <si>
    <t>ЛС 07-01-03 Поз.: 19</t>
  </si>
  <si>
    <t>1393</t>
  </si>
  <si>
    <t>ЛС 07-01-03 Поз.: 20</t>
  </si>
  <si>
    <t>Итого по разделу 18 Ограждение территории</t>
  </si>
  <si>
    <t>Сумма НДС (ставка 20%) по позициям:1374-1393</t>
  </si>
  <si>
    <t>Раздел 19. Пусконаладочные работы</t>
  </si>
  <si>
    <t>Пусконаладочные работы системы вентиляции</t>
  </si>
  <si>
    <t>1394</t>
  </si>
  <si>
    <t>ЛС 09-01-01 Поз.: 1</t>
  </si>
  <si>
    <t>Сеть систем вентиляции и кондиционирования воздуха при количестве сечений: до 5</t>
  </si>
  <si>
    <t>сеть</t>
  </si>
  <si>
    <t>1395</t>
  </si>
  <si>
    <t>ЛС 09-01-01 Поз.: 2</t>
  </si>
  <si>
    <t>Сеть систем вентиляции и кондиционирования воздуха при количестве сечений: до 10</t>
  </si>
  <si>
    <t>Пусконаладочные работы котельного оборудования</t>
  </si>
  <si>
    <t>1396</t>
  </si>
  <si>
    <t>ЛС 09-01-01 Поз.: 3</t>
  </si>
  <si>
    <t>Котел водогрейный, работающий на жидком или газообразном топливе, теплопроизводительность: до 1 Гкал/ч</t>
  </si>
  <si>
    <t>1397</t>
  </si>
  <si>
    <t>ЛС 09-01-01 Поз.: 4</t>
  </si>
  <si>
    <t>Труба дымовая: металлическая</t>
  </si>
  <si>
    <t>1398</t>
  </si>
  <si>
    <t>ЛС 09-01-01 Поз.: 5</t>
  </si>
  <si>
    <t>Система обеспечения сырой и химочищенной водой котельной с паровыми, водогрейными и паро-водогрейными котлами, включая насосы и подогреватели исходной воды, трубопроводы сырой и химочищенной воды</t>
  </si>
  <si>
    <t>система</t>
  </si>
  <si>
    <t>1399</t>
  </si>
  <si>
    <t>ЛС 09-01-01 Поз.: 6</t>
  </si>
  <si>
    <t>Система сетевой прямой и обратной воды котельной, включая трубопроводы, арматуру, фильтр-грязевик, узел регулирования внутри котельной, общая теплопроизводительность: до 10 Гкал/ч</t>
  </si>
  <si>
    <t>1400</t>
  </si>
  <si>
    <t>ЛС 09-01-01 Поз.: 7</t>
  </si>
  <si>
    <t>Система горячего водоснабжения (ГВС), включая трубопроводы, узел регулирования, теплопроизводительность до 10 Гкал/ч</t>
  </si>
  <si>
    <t>1401</t>
  </si>
  <si>
    <t>ЛС 09-01-01 Поз.: 8</t>
  </si>
  <si>
    <t>Система снабжения газообразным или жидким топливом котельной, включая газопроводы от ГРУ до котлов, мазутопроводы от МНС до котлов, теплопроизводительность: до 10 Гкал/ч</t>
  </si>
  <si>
    <t>1402</t>
  </si>
  <si>
    <t>ЛС 09-01-01 Поз.: 9</t>
  </si>
  <si>
    <t>Узел учета холодного водоснабжения (УУХВС) без диспетчеризации</t>
  </si>
  <si>
    <t>Пусконаладочные работы лифтового оборудования</t>
  </si>
  <si>
    <t>1403</t>
  </si>
  <si>
    <t>ЛС 09-01-01 Поз.: 10</t>
  </si>
  <si>
    <t>Лифт пассажирский для административных зданий на 10 остановок, грузоподъемность до 1000 кг, скорость движения кабины: 1 м/с, с микропроцессорными устройствами</t>
  </si>
  <si>
    <t>лифт</t>
  </si>
  <si>
    <t>1404</t>
  </si>
  <si>
    <t>ЛС 09-01-01 Поз.: 11</t>
  </si>
  <si>
    <t>При изменении количества остановок уменьшать или добавлять: к расценке 01-14-026-01</t>
  </si>
  <si>
    <t>остановка</t>
  </si>
  <si>
    <t>Пусконаладочные работы системы охранной сигнализации</t>
  </si>
  <si>
    <t>1405</t>
  </si>
  <si>
    <t>ЛС 09-01-01 Поз.: 12</t>
  </si>
  <si>
    <t>Автоматизированная система управления II категории технической сложности с количеством каналов (Кобщ): 160 /237 канал</t>
  </si>
  <si>
    <t>1406</t>
  </si>
  <si>
    <t>ЛС 09-01-01 Поз.: 13</t>
  </si>
  <si>
    <t>Автоматизированная система управления II категории технической сложности с количеством каналов (Кобщ): за каждый канал свыше 160 до 319 добавлять к расценке 02-01-002-11</t>
  </si>
  <si>
    <t>канал</t>
  </si>
  <si>
    <t>Пусконаладочные работы системы пожарной сигнализации и оповещения о пожаре</t>
  </si>
  <si>
    <t>1407</t>
  </si>
  <si>
    <t>ЛС 09-01-01 Поз.: 14</t>
  </si>
  <si>
    <t>Автоматизированная система управления II категории технической сложности с количеством каналов (Кобщ): 160  /291 канал</t>
  </si>
  <si>
    <t>1408</t>
  </si>
  <si>
    <t>ЛС 09-01-01 Поз.: 15</t>
  </si>
  <si>
    <t>Пусконаладочные работы системы контроля и управления доступом</t>
  </si>
  <si>
    <t>1409</t>
  </si>
  <si>
    <t>ЛС 09-01-01 Поз.: 16</t>
  </si>
  <si>
    <t>Установка и настройка центрального контроллера охранной системы /28 точек /</t>
  </si>
  <si>
    <t>1410</t>
  </si>
  <si>
    <t>ЛС 09-01-01 Поз.: 17</t>
  </si>
  <si>
    <t>На каждую дополнительную/исключенную точку прохода из десяти учтенных добавлять/исключать к расценке 02-03-001-01</t>
  </si>
  <si>
    <t>точка</t>
  </si>
  <si>
    <t>Итого по разделу 19 Пусконаладочные работы</t>
  </si>
  <si>
    <t>Сумма НДС (ставка 20%) по позициям:1394-1410</t>
  </si>
  <si>
    <t>Итого по смете</t>
  </si>
  <si>
    <t xml:space="preserve">          Прочие работы и затраты</t>
  </si>
  <si>
    <t>(должность, подпись, инициалы, фамилия)</t>
  </si>
  <si>
    <t>Раздел 2. Стены и перегородки</t>
  </si>
  <si>
    <t>Итого по разделу 2 Стены и перегородки</t>
  </si>
  <si>
    <t>Сумма НДС (ставка 20%) по позициям:26-335</t>
  </si>
  <si>
    <t>Сумма НДС (ставка 20%) по позициям:1-1410</t>
  </si>
  <si>
    <t>Утвержденный сводный сметный расчет стоимости строительства в сумме 
176 371,31 тыс. руб. в ценах на 3 квартал 2025</t>
  </si>
  <si>
    <t>ГКУ "Инвестстрой Республики Крым"</t>
  </si>
  <si>
    <t xml:space="preserve">Сводный сметный расчет сметной стоимостью </t>
  </si>
  <si>
    <t>руб.</t>
  </si>
  <si>
    <r>
      <t xml:space="preserve">Стоимость работ в ценах на дату утверждения сметной документации 
"квартал" 3, 
"год" </t>
    </r>
    <r>
      <rPr>
        <u/>
        <sz val="12"/>
        <rFont val="Times New Roman"/>
        <family val="1"/>
        <charset val="204"/>
      </rPr>
      <t xml:space="preserve">2025 </t>
    </r>
  </si>
  <si>
    <r>
      <t xml:space="preserve">Стоимость работ в ценах на дату формирования начальной (максимальной) цены контракта "месяц" октябрь, "год" </t>
    </r>
    <r>
      <rPr>
        <u/>
        <sz val="12"/>
        <rFont val="Times New Roman"/>
        <family val="1"/>
        <charset val="204"/>
      </rPr>
      <t>2025</t>
    </r>
  </si>
  <si>
    <t>Индекс прогнозный инфляции на период выполнения работ, 
3 мес.</t>
  </si>
  <si>
    <t>Приказ об утверждении проектной документации, включая сводный сметный расчет стоимости строительства объекта, от 15.07.2021 г. № 269</t>
  </si>
  <si>
    <t>Сводный сметный расчет сметной стоимостью 1 039 763,9 тыс. руб.</t>
  </si>
  <si>
    <t>Сметная стоимость, тыс. руб.</t>
  </si>
  <si>
    <t>Глава 1. Подготовка территории строительства</t>
  </si>
  <si>
    <t>01-01-01</t>
  </si>
  <si>
    <t>Демонтажные работы</t>
  </si>
  <si>
    <t>Итого по Главе 1. "Подготовка территории строительства"</t>
  </si>
  <si>
    <t>02-01-02 АР_</t>
  </si>
  <si>
    <t>Водопровод</t>
  </si>
  <si>
    <t>02-01-11</t>
  </si>
  <si>
    <t>Устройство лифта</t>
  </si>
  <si>
    <t>06-01-01</t>
  </si>
  <si>
    <t>Наружные сети водоснабжения (НВ)</t>
  </si>
  <si>
    <t>06-01-02</t>
  </si>
  <si>
    <t>Наружние сети канализации (НК)</t>
  </si>
  <si>
    <t>06-01-03</t>
  </si>
  <si>
    <t>Наружние тепловые сети (ТС)</t>
  </si>
  <si>
    <t>06-01-05</t>
  </si>
  <si>
    <t>Блочно-модульная котельнаая</t>
  </si>
  <si>
    <t>ДС № 460/010-2188-20 от 21.09.2020 к Договору №443/010-2090-17 от 07.11.2017 от 07.11.2017</t>
  </si>
  <si>
    <t>Технологическое присоединение к электрическим сетям</t>
  </si>
  <si>
    <t>ГК 0175200002317000261_315134 от 02.11.2017</t>
  </si>
  <si>
    <t>Технологическое присоединение к сетям связи</t>
  </si>
  <si>
    <t>ГК №077/43 от 22.05.2017</t>
  </si>
  <si>
    <t>Технологическое присоединение к сетям  газораспределения</t>
  </si>
  <si>
    <t>ДС №4 к Договору №578-2017 от 23.09.2020</t>
  </si>
  <si>
    <t>Присоединение (технолгическое подключение) объекта к централизованной системе холодного водоснабжения</t>
  </si>
  <si>
    <t>Расчет объема мусора подлежащего размещению (захоронению) №1</t>
  </si>
  <si>
    <t>Расчет объема мусора подлежащего размещению (захоронению)</t>
  </si>
  <si>
    <t>607007,64/1,2</t>
  </si>
  <si>
    <t>Затраты связанные с получением банковской гарантии</t>
  </si>
  <si>
    <t>Затраты на проведение кадастровых работ (составление технических планов)</t>
  </si>
  <si>
    <t>Глава 10. Содержание службы заказчика. Строительный контроль</t>
  </si>
  <si>
    <t>ПП РФ от 21 июня 2010 г. N 468</t>
  </si>
  <si>
    <t>Строительный контроль - 1,81 %</t>
  </si>
  <si>
    <t>1,81%Г1:Г9</t>
  </si>
  <si>
    <t>Итого по Главе 10. "Содержание службы заказчика. Строительный контроль"</t>
  </si>
  <si>
    <t>Инженерно-геологические, геодезические, экологические  и геофизические изыскания</t>
  </si>
  <si>
    <t>Проектные работы (Стадия ПД)</t>
  </si>
  <si>
    <t>Проектные работы (Стадия РД)</t>
  </si>
  <si>
    <t>Государственная экспертиза инженерных изысканий</t>
  </si>
  <si>
    <t>Государственная экспертиза проектной документации</t>
  </si>
  <si>
    <t>Государственная экспертиза проверки достоверности сметной стоимости</t>
  </si>
  <si>
    <t>Инженерные-изыскания (ИГДИ, ИЭИ, ИГФИ)</t>
  </si>
  <si>
    <t>Инженерные-изыскания (ИГМИ)</t>
  </si>
  <si>
    <t>Инженерные-изыскания (ИГИ)</t>
  </si>
  <si>
    <t>Проектная документация</t>
  </si>
  <si>
    <t>Рабочая документация</t>
  </si>
  <si>
    <t>Повторная государственная экспертиза проектной документации, в том числе в части проверки достоверности определения сметной стоимости, и результатов инженерных изысканий</t>
  </si>
  <si>
    <t>Итого по Главе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</si>
  <si>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Непредвиденные затраты для объектов капитального строительства непроизводственного назначения - 2%</t>
  </si>
  <si>
    <t>2%Г1.С:Г12.С</t>
  </si>
  <si>
    <t>2%Г1.М:Г12.М</t>
  </si>
  <si>
    <t>2%Г1.О:Г12.О</t>
  </si>
  <si>
    <t>2%Г1.П:Г12.П</t>
  </si>
  <si>
    <t>НДС - 20% (без п.41, 42, 43, 44, 45)</t>
  </si>
  <si>
    <t>20%Г1.П:Г14.П-20%(Ф1+Ф2+Ф3+Ф4+Ф5)</t>
  </si>
  <si>
    <t>Приложение № 1</t>
  </si>
  <si>
    <t xml:space="preserve">К государственному кконтракту от "___" ______________2025 
на окончание строительно-монтажных работ по объекту: 
"Строительство дошкольной образовательной организации в с. Амурское 
на 280 мест по ул. Молодежная Красногвардейского района"  </t>
  </si>
  <si>
    <t>на окончание строительно-монтажных работ по объекту</t>
  </si>
  <si>
    <t>"Строительство дошкольной образовательной организации в с. Амурское на 280 мест по ул. Молодежная Красногвардейского района"</t>
  </si>
  <si>
    <t>Главный специалист ОКС№% ДСО</t>
  </si>
  <si>
    <t>Начальник ОКС№5 ДСО</t>
  </si>
  <si>
    <t>Р.Р. Абдураманов</t>
  </si>
  <si>
    <t>А.И. Еломист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</si>
</sst>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₽_-;\-* #,##0.00\ _₽_-;_-* &quot;-&quot;??\ _₽_-;_-@_-"/>
    <numFmt numFmtId="164" formatCode="0.0000"/>
    <numFmt numFmtId="165" formatCode="#,##0.0000"/>
    <numFmt numFmtId="166" formatCode="_-* #,##0.0000\ _₽_-;\-* #,##0.0000\ _₽_-;_-* &quot;-&quot;????\ _₽_-;_-@_-"/>
    <numFmt numFmtId="167" formatCode="#,##0.00000"/>
    <numFmt numFmtId="168" formatCode="0.00000"/>
    <numFmt numFmtId="169" formatCode="0.0"/>
    <numFmt numFmtId="170" formatCode="0.000"/>
    <numFmt numFmtId="171" formatCode="0.000000"/>
  </numFmts>
  <fonts count="34" x14ac:knownFonts="1">
    <font>
      <sz val="11"/>
      <color rgb="FF000000"/>
      <name val="Calibri"/>
      <charset val="204"/>
    </font>
    <font>
      <sz val="11"/>
      <color rgb="FF000000"/>
      <name val="Calibri"/>
      <charset val="204"/>
    </font>
    <font>
      <sz val="10"/>
      <color rgb="FF000000"/>
      <name val="Arial"/>
      <charset val="204"/>
    </font>
    <font>
      <b/>
      <sz val="12"/>
      <color rgb="FF000000"/>
      <name val="Arial"/>
      <charset val="204"/>
    </font>
    <font>
      <b/>
      <sz val="11"/>
      <color rgb="FF000000"/>
      <name val="Arial"/>
      <charset val="204"/>
    </font>
    <font>
      <b/>
      <sz val="10"/>
      <color rgb="FF000000"/>
      <name val="Arial"/>
      <charset val="204"/>
    </font>
    <font>
      <sz val="10"/>
      <color rgb="FF000000"/>
      <name val="Calibri"/>
      <charset val="204"/>
    </font>
    <font>
      <sz val="9"/>
      <color rgb="FF2F5597"/>
      <name val="Arial"/>
      <charset val="204"/>
    </font>
    <font>
      <sz val="8"/>
      <color rgb="FF000000"/>
      <name val="Arial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name val="Arial"/>
      <family val="2"/>
      <charset val="204"/>
    </font>
    <font>
      <b/>
      <sz val="7"/>
      <color rgb="FF000000"/>
      <name val="Arial"/>
      <family val="2"/>
      <charset val="204"/>
    </font>
    <font>
      <i/>
      <sz val="7"/>
      <color rgb="FF000000"/>
      <name val="Arial"/>
      <family val="2"/>
      <charset val="204"/>
    </font>
    <font>
      <i/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7" fillId="0" borderId="0">
      <alignment vertical="top"/>
    </xf>
  </cellStyleXfs>
  <cellXfs count="316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horizontal="center" wrapText="1"/>
    </xf>
    <xf numFmtId="3" fontId="2" fillId="0" borderId="9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center" vertical="top"/>
    </xf>
    <xf numFmtId="3" fontId="2" fillId="0" borderId="16" xfId="0" applyNumberFormat="1" applyFont="1" applyFill="1" applyBorder="1" applyAlignment="1" applyProtection="1">
      <alignment horizontal="center" vertical="top"/>
    </xf>
    <xf numFmtId="3" fontId="5" fillId="0" borderId="18" xfId="0" applyNumberFormat="1" applyFont="1" applyFill="1" applyBorder="1" applyAlignment="1" applyProtection="1">
      <alignment horizontal="center" vertical="top"/>
    </xf>
    <xf numFmtId="0" fontId="5" fillId="0" borderId="18" xfId="0" applyNumberFormat="1" applyFont="1" applyFill="1" applyBorder="1" applyAlignment="1" applyProtection="1">
      <alignment horizontal="center" vertical="top"/>
    </xf>
    <xf numFmtId="3" fontId="5" fillId="0" borderId="19" xfId="0" applyNumberFormat="1" applyFont="1" applyFill="1" applyBorder="1" applyAlignment="1" applyProtection="1">
      <alignment horizontal="center" vertical="top"/>
    </xf>
    <xf numFmtId="0" fontId="2" fillId="0" borderId="20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9" fillId="0" borderId="0" xfId="0" applyFont="1"/>
    <xf numFmtId="43" fontId="9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3" fontId="11" fillId="0" borderId="0" xfId="1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/>
    <xf numFmtId="43" fontId="13" fillId="0" borderId="0" xfId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/>
    <xf numFmtId="43" fontId="13" fillId="0" borderId="0" xfId="1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0" fontId="10" fillId="0" borderId="0" xfId="2"/>
    <xf numFmtId="0" fontId="14" fillId="0" borderId="0" xfId="2" applyFont="1"/>
    <xf numFmtId="43" fontId="15" fillId="0" borderId="0" xfId="1" applyFont="1" applyAlignment="1">
      <alignment horizontal="center" vertical="center"/>
    </xf>
    <xf numFmtId="0" fontId="11" fillId="0" borderId="0" xfId="2" applyFont="1" applyAlignment="1">
      <alignment horizontal="right" vertical="top"/>
    </xf>
    <xf numFmtId="43" fontId="11" fillId="0" borderId="0" xfId="1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right"/>
    </xf>
    <xf numFmtId="0" fontId="11" fillId="0" borderId="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center" wrapText="1"/>
    </xf>
    <xf numFmtId="4" fontId="11" fillId="0" borderId="9" xfId="2" applyNumberFormat="1" applyFont="1" applyBorder="1" applyAlignment="1">
      <alignment horizontal="center" vertical="center" wrapText="1"/>
    </xf>
    <xf numFmtId="165" fontId="11" fillId="0" borderId="9" xfId="2" applyNumberFormat="1" applyFont="1" applyBorder="1" applyAlignment="1">
      <alignment horizontal="center" vertical="center" wrapText="1"/>
    </xf>
    <xf numFmtId="4" fontId="11" fillId="0" borderId="0" xfId="2" applyNumberFormat="1" applyFont="1" applyAlignment="1">
      <alignment vertical="center"/>
    </xf>
    <xf numFmtId="0" fontId="11" fillId="0" borderId="9" xfId="3" applyFont="1" applyBorder="1" applyAlignment="1">
      <alignment horizontal="center" vertical="center"/>
    </xf>
    <xf numFmtId="2" fontId="11" fillId="0" borderId="9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43" fontId="11" fillId="0" borderId="9" xfId="1" applyFont="1" applyBorder="1" applyAlignment="1">
      <alignment horizontal="center" vertical="center" wrapText="1"/>
    </xf>
    <xf numFmtId="4" fontId="11" fillId="0" borderId="0" xfId="2" applyNumberFormat="1" applyFont="1" applyBorder="1" applyAlignment="1">
      <alignment horizontal="center" vertical="center" wrapText="1"/>
    </xf>
    <xf numFmtId="167" fontId="11" fillId="0" borderId="9" xfId="2" applyNumberFormat="1" applyFont="1" applyBorder="1" applyAlignment="1">
      <alignment horizontal="center" vertical="center" wrapText="1"/>
    </xf>
    <xf numFmtId="4" fontId="11" fillId="2" borderId="9" xfId="2" applyNumberFormat="1" applyFont="1" applyFill="1" applyBorder="1" applyAlignment="1">
      <alignment horizontal="center" vertical="center" wrapText="1"/>
    </xf>
    <xf numFmtId="43" fontId="15" fillId="0" borderId="0" xfId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1" fillId="0" borderId="2" xfId="2" applyNumberFormat="1" applyFont="1" applyFill="1" applyBorder="1" applyAlignment="1">
      <alignment vertical="center" wrapText="1"/>
    </xf>
    <xf numFmtId="0" fontId="11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left" vertical="center" wrapText="1"/>
    </xf>
    <xf numFmtId="4" fontId="11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right" vertical="center" wrapText="1"/>
    </xf>
    <xf numFmtId="43" fontId="15" fillId="0" borderId="0" xfId="1" applyFont="1" applyAlignment="1">
      <alignment horizontal="center" vertical="center" wrapText="1"/>
    </xf>
    <xf numFmtId="168" fontId="11" fillId="0" borderId="0" xfId="2" applyNumberFormat="1" applyFont="1"/>
    <xf numFmtId="43" fontId="19" fillId="0" borderId="0" xfId="1" applyFont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9" fillId="0" borderId="0" xfId="2" applyFont="1"/>
    <xf numFmtId="0" fontId="10" fillId="0" borderId="0" xfId="2" applyFont="1"/>
    <xf numFmtId="43" fontId="19" fillId="0" borderId="0" xfId="1" applyFont="1"/>
    <xf numFmtId="43" fontId="11" fillId="0" borderId="0" xfId="1" applyFont="1" applyAlignment="1">
      <alignment horizontal="left" vertical="center" wrapText="1"/>
    </xf>
    <xf numFmtId="43" fontId="15" fillId="0" borderId="0" xfId="2" applyNumberFormat="1" applyFont="1" applyAlignment="1">
      <alignment horizontal="left" vertical="center" wrapText="1"/>
    </xf>
    <xf numFmtId="49" fontId="15" fillId="0" borderId="0" xfId="2" applyNumberFormat="1" applyFont="1" applyAlignment="1">
      <alignment horizontal="left" vertical="center" wrapText="1"/>
    </xf>
    <xf numFmtId="4" fontId="15" fillId="0" borderId="0" xfId="2" applyNumberFormat="1" applyFont="1" applyAlignment="1">
      <alignment horizontal="left" vertical="center" wrapText="1"/>
    </xf>
    <xf numFmtId="2" fontId="9" fillId="0" borderId="0" xfId="0" applyNumberFormat="1" applyFont="1"/>
    <xf numFmtId="0" fontId="21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wrapText="1"/>
    </xf>
    <xf numFmtId="0" fontId="22" fillId="0" borderId="9" xfId="0" applyNumberFormat="1" applyFont="1" applyFill="1" applyBorder="1" applyAlignment="1" applyProtection="1">
      <alignment horizontal="center" vertical="top" wrapText="1"/>
    </xf>
    <xf numFmtId="1" fontId="22" fillId="0" borderId="9" xfId="0" applyNumberFormat="1" applyFont="1" applyFill="1" applyBorder="1" applyAlignment="1" applyProtection="1">
      <alignment horizontal="center" vertical="top" wrapText="1"/>
    </xf>
    <xf numFmtId="0" fontId="22" fillId="0" borderId="9" xfId="0" applyNumberFormat="1" applyFont="1" applyFill="1" applyBorder="1" applyAlignment="1" applyProtection="1">
      <alignment horizontal="left" vertical="top" wrapText="1"/>
    </xf>
    <xf numFmtId="4" fontId="22" fillId="0" borderId="9" xfId="0" applyNumberFormat="1" applyFont="1" applyFill="1" applyBorder="1" applyAlignment="1" applyProtection="1">
      <alignment horizontal="right" vertical="top" wrapText="1"/>
    </xf>
    <xf numFmtId="0" fontId="23" fillId="0" borderId="9" xfId="0" applyNumberFormat="1" applyFont="1" applyFill="1" applyBorder="1" applyAlignment="1" applyProtection="1"/>
    <xf numFmtId="4" fontId="23" fillId="0" borderId="9" xfId="0" applyNumberFormat="1" applyFont="1" applyFill="1" applyBorder="1" applyAlignment="1" applyProtection="1">
      <alignment horizontal="right" vertical="top" wrapText="1"/>
    </xf>
    <xf numFmtId="4" fontId="23" fillId="0" borderId="9" xfId="0" applyNumberFormat="1" applyFont="1" applyFill="1" applyBorder="1" applyAlignment="1" applyProtection="1">
      <alignment horizontal="right" vertical="top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6" fillId="0" borderId="0" xfId="0" applyFont="1"/>
    <xf numFmtId="0" fontId="26" fillId="0" borderId="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wrapText="1"/>
    </xf>
    <xf numFmtId="0" fontId="15" fillId="0" borderId="0" xfId="2" applyFont="1"/>
    <xf numFmtId="0" fontId="15" fillId="0" borderId="0" xfId="2" applyFont="1" applyAlignment="1">
      <alignment wrapText="1"/>
    </xf>
    <xf numFmtId="4" fontId="15" fillId="0" borderId="0" xfId="2" applyNumberFormat="1" applyFont="1"/>
    <xf numFmtId="43" fontId="15" fillId="0" borderId="0" xfId="2" applyNumberFormat="1" applyFont="1"/>
    <xf numFmtId="166" fontId="15" fillId="0" borderId="0" xfId="2" applyNumberFormat="1" applyFont="1"/>
    <xf numFmtId="4" fontId="18" fillId="0" borderId="0" xfId="2" applyNumberFormat="1" applyFont="1"/>
    <xf numFmtId="4" fontId="23" fillId="2" borderId="9" xfId="0" applyNumberFormat="1" applyFont="1" applyFill="1" applyBorder="1" applyAlignment="1" applyProtection="1">
      <alignment horizontal="right" vertical="top"/>
    </xf>
    <xf numFmtId="43" fontId="15" fillId="0" borderId="0" xfId="1" applyFont="1"/>
    <xf numFmtId="4" fontId="22" fillId="2" borderId="9" xfId="0" applyNumberFormat="1" applyFont="1" applyFill="1" applyBorder="1" applyAlignment="1" applyProtection="1">
      <alignment horizontal="right" vertical="top" wrapText="1"/>
    </xf>
    <xf numFmtId="170" fontId="9" fillId="0" borderId="0" xfId="0" applyNumberFormat="1" applyFont="1"/>
    <xf numFmtId="43" fontId="9" fillId="0" borderId="0" xfId="1" applyFont="1"/>
    <xf numFmtId="0" fontId="22" fillId="2" borderId="0" xfId="0" applyFont="1" applyFill="1"/>
    <xf numFmtId="0" fontId="21" fillId="2" borderId="0" xfId="0" applyNumberFormat="1" applyFont="1" applyFill="1" applyBorder="1" applyAlignment="1" applyProtection="1">
      <alignment horizontal="right"/>
    </xf>
    <xf numFmtId="0" fontId="20" fillId="2" borderId="0" xfId="0" applyFont="1" applyFill="1" applyAlignment="1">
      <alignment vertical="center"/>
    </xf>
    <xf numFmtId="0" fontId="21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>
      <alignment horizontal="center"/>
    </xf>
    <xf numFmtId="0" fontId="24" fillId="2" borderId="0" xfId="0" applyNumberFormat="1" applyFont="1" applyFill="1" applyBorder="1" applyAlignment="1" applyProtection="1"/>
    <xf numFmtId="4" fontId="24" fillId="2" borderId="0" xfId="0" applyNumberFormat="1" applyFont="1" applyFill="1" applyBorder="1" applyAlignment="1" applyProtection="1">
      <alignment horizontal="right"/>
    </xf>
    <xf numFmtId="0" fontId="21" fillId="2" borderId="0" xfId="0" applyNumberFormat="1" applyFont="1" applyFill="1" applyBorder="1" applyAlignment="1" applyProtection="1">
      <alignment horizontal="left"/>
    </xf>
    <xf numFmtId="0" fontId="24" fillId="2" borderId="0" xfId="0" applyNumberFormat="1" applyFont="1" applyFill="1" applyBorder="1" applyAlignment="1" applyProtection="1">
      <alignment horizontal="center"/>
    </xf>
    <xf numFmtId="0" fontId="21" fillId="2" borderId="0" xfId="0" applyNumberFormat="1" applyFont="1" applyFill="1" applyBorder="1" applyAlignment="1" applyProtection="1">
      <alignment wrapText="1"/>
    </xf>
    <xf numFmtId="0" fontId="21" fillId="2" borderId="0" xfId="0" applyNumberFormat="1" applyFont="1" applyFill="1" applyBorder="1" applyAlignment="1" applyProtection="1">
      <alignment vertical="center" wrapText="1"/>
    </xf>
    <xf numFmtId="0" fontId="25" fillId="2" borderId="0" xfId="0" applyNumberFormat="1" applyFont="1" applyFill="1" applyBorder="1" applyAlignment="1" applyProtection="1">
      <alignment vertical="top"/>
    </xf>
    <xf numFmtId="0" fontId="25" fillId="2" borderId="0" xfId="0" applyNumberFormat="1" applyFont="1" applyFill="1" applyBorder="1" applyAlignment="1" applyProtection="1">
      <alignment horizontal="center" vertical="top"/>
    </xf>
    <xf numFmtId="0" fontId="25" fillId="2" borderId="0" xfId="0" applyNumberFormat="1" applyFont="1" applyFill="1" applyBorder="1" applyAlignment="1" applyProtection="1">
      <alignment horizontal="center"/>
    </xf>
    <xf numFmtId="0" fontId="25" fillId="2" borderId="0" xfId="0" applyNumberFormat="1" applyFont="1" applyFill="1" applyBorder="1" applyAlignment="1" applyProtection="1"/>
    <xf numFmtId="0" fontId="24" fillId="2" borderId="0" xfId="0" applyNumberFormat="1" applyFont="1" applyFill="1" applyBorder="1" applyAlignment="1" applyProtection="1">
      <alignment horizontal="left"/>
    </xf>
    <xf numFmtId="0" fontId="22" fillId="2" borderId="9" xfId="0" applyNumberFormat="1" applyFont="1" applyFill="1" applyBorder="1" applyAlignment="1" applyProtection="1">
      <alignment horizontal="center" vertical="top" wrapText="1"/>
    </xf>
    <xf numFmtId="1" fontId="22" fillId="2" borderId="9" xfId="0" applyNumberFormat="1" applyFont="1" applyFill="1" applyBorder="1" applyAlignment="1" applyProtection="1">
      <alignment horizontal="center" vertical="top" wrapText="1"/>
    </xf>
    <xf numFmtId="0" fontId="22" fillId="2" borderId="9" xfId="0" applyNumberFormat="1" applyFont="1" applyFill="1" applyBorder="1" applyAlignment="1" applyProtection="1">
      <alignment horizontal="left" vertical="top" wrapText="1"/>
    </xf>
    <xf numFmtId="0" fontId="23" fillId="2" borderId="9" xfId="0" applyNumberFormat="1" applyFont="1" applyFill="1" applyBorder="1" applyAlignment="1" applyProtection="1"/>
    <xf numFmtId="4" fontId="23" fillId="2" borderId="9" xfId="0" applyNumberFormat="1" applyFont="1" applyFill="1" applyBorder="1" applyAlignment="1" applyProtection="1">
      <alignment horizontal="right" vertical="top" wrapText="1"/>
    </xf>
    <xf numFmtId="4" fontId="20" fillId="2" borderId="0" xfId="0" applyNumberFormat="1" applyFont="1" applyFill="1" applyAlignment="1">
      <alignment vertical="center"/>
    </xf>
    <xf numFmtId="0" fontId="22" fillId="2" borderId="0" xfId="0" applyNumberFormat="1" applyFont="1" applyFill="1" applyBorder="1" applyAlignment="1" applyProtection="1">
      <alignment vertical="center"/>
    </xf>
    <xf numFmtId="0" fontId="22" fillId="2" borderId="0" xfId="0" applyNumberFormat="1" applyFont="1" applyFill="1" applyBorder="1" applyAlignment="1" applyProtection="1">
      <alignment vertical="center" wrapText="1"/>
    </xf>
    <xf numFmtId="0" fontId="21" fillId="2" borderId="0" xfId="0" applyNumberFormat="1" applyFont="1" applyFill="1" applyBorder="1" applyAlignment="1" applyProtection="1">
      <alignment horizontal="left" vertical="center"/>
    </xf>
    <xf numFmtId="0" fontId="21" fillId="2" borderId="0" xfId="0" applyNumberFormat="1" applyFont="1" applyFill="1" applyBorder="1" applyAlignment="1" applyProtection="1">
      <alignment vertical="center"/>
    </xf>
    <xf numFmtId="0" fontId="21" fillId="2" borderId="0" xfId="0" applyNumberFormat="1" applyFont="1" applyFill="1" applyBorder="1" applyAlignment="1" applyProtection="1">
      <alignment horizontal="center" vertical="center"/>
    </xf>
    <xf numFmtId="0" fontId="22" fillId="2" borderId="0" xfId="0" applyNumberFormat="1" applyFont="1" applyFill="1" applyBorder="1" applyAlignment="1" applyProtection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>
      <alignment vertical="center"/>
    </xf>
    <xf numFmtId="0" fontId="21" fillId="2" borderId="1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23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2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1" fillId="0" borderId="1" xfId="0" applyNumberFormat="1" applyFont="1" applyFill="1" applyBorder="1" applyAlignment="1" applyProtection="1">
      <alignment horizontal="left" vertical="top"/>
    </xf>
    <xf numFmtId="0" fontId="22" fillId="0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left" wrapText="1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3" fillId="0" borderId="4" xfId="0" applyNumberFormat="1" applyFont="1" applyFill="1" applyBorder="1" applyAlignment="1" applyProtection="1">
      <alignment horizontal="left" vertical="center" wrapText="1"/>
    </xf>
    <xf numFmtId="0" fontId="23" fillId="0" borderId="5" xfId="0" applyNumberFormat="1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 applyProtection="1">
      <alignment horizontal="left" vertical="center" wrapText="1"/>
    </xf>
    <xf numFmtId="0" fontId="25" fillId="0" borderId="2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right" vertical="top" wrapText="1"/>
    </xf>
    <xf numFmtId="0" fontId="23" fillId="0" borderId="6" xfId="0" applyNumberFormat="1" applyFont="1" applyFill="1" applyBorder="1" applyAlignment="1" applyProtection="1">
      <alignment horizontal="right" vertical="top" wrapText="1"/>
    </xf>
    <xf numFmtId="0" fontId="24" fillId="0" borderId="4" xfId="0" applyNumberFormat="1" applyFont="1" applyFill="1" applyBorder="1" applyAlignment="1" applyProtection="1">
      <alignment horizontal="right" vertical="top" wrapText="1"/>
    </xf>
    <xf numFmtId="0" fontId="24" fillId="0" borderId="6" xfId="0" applyNumberFormat="1" applyFont="1" applyFill="1" applyBorder="1" applyAlignment="1" applyProtection="1">
      <alignment horizontal="right" vertical="top" wrapText="1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righ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21" fillId="2" borderId="1" xfId="0" applyNumberFormat="1" applyFont="1" applyFill="1" applyBorder="1" applyAlignment="1" applyProtection="1">
      <alignment horizontal="right" vertical="center" wrapText="1"/>
    </xf>
    <xf numFmtId="0" fontId="25" fillId="2" borderId="2" xfId="0" applyNumberFormat="1" applyFont="1" applyFill="1" applyBorder="1" applyAlignment="1" applyProtection="1">
      <alignment horizontal="center" vertical="center"/>
    </xf>
    <xf numFmtId="0" fontId="23" fillId="2" borderId="4" xfId="0" applyNumberFormat="1" applyFont="1" applyFill="1" applyBorder="1" applyAlignment="1" applyProtection="1">
      <alignment horizontal="right" vertical="top" wrapText="1"/>
    </xf>
    <xf numFmtId="0" fontId="23" fillId="2" borderId="6" xfId="0" applyNumberFormat="1" applyFont="1" applyFill="1" applyBorder="1" applyAlignment="1" applyProtection="1">
      <alignment horizontal="right" vertical="top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3" fillId="2" borderId="5" xfId="0" applyNumberFormat="1" applyFont="1" applyFill="1" applyBorder="1" applyAlignment="1" applyProtection="1">
      <alignment horizontal="left" vertical="center" wrapText="1"/>
    </xf>
    <xf numFmtId="0" fontId="23" fillId="2" borderId="6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right" vertical="top" wrapText="1"/>
    </xf>
    <xf numFmtId="0" fontId="24" fillId="2" borderId="6" xfId="0" applyNumberFormat="1" applyFont="1" applyFill="1" applyBorder="1" applyAlignment="1" applyProtection="1">
      <alignment horizontal="right" vertical="top" wrapText="1"/>
    </xf>
    <xf numFmtId="49" fontId="21" fillId="2" borderId="0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22" fillId="2" borderId="7" xfId="0" applyNumberFormat="1" applyFont="1" applyFill="1" applyBorder="1" applyAlignment="1" applyProtection="1">
      <alignment horizontal="center" vertical="center" wrapText="1"/>
    </xf>
    <xf numFmtId="0" fontId="22" fillId="2" borderId="8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2" fillId="2" borderId="5" xfId="0" applyNumberFormat="1" applyFont="1" applyFill="1" applyBorder="1" applyAlignment="1" applyProtection="1">
      <alignment horizontal="center" vertical="center" wrapText="1"/>
    </xf>
    <xf numFmtId="0" fontId="22" fillId="2" borderId="6" xfId="0" applyNumberFormat="1" applyFont="1" applyFill="1" applyBorder="1" applyAlignment="1" applyProtection="1">
      <alignment horizontal="center" vertical="center" wrapText="1"/>
    </xf>
    <xf numFmtId="0" fontId="21" fillId="2" borderId="0" xfId="0" applyNumberFormat="1" applyFont="1" applyFill="1" applyBorder="1" applyAlignment="1" applyProtection="1">
      <alignment horizontal="center" wrapText="1"/>
    </xf>
    <xf numFmtId="0" fontId="25" fillId="2" borderId="2" xfId="0" applyNumberFormat="1" applyFont="1" applyFill="1" applyBorder="1" applyAlignment="1" applyProtection="1">
      <alignment horizontal="center" vertical="top"/>
    </xf>
    <xf numFmtId="0" fontId="21" fillId="2" borderId="0" xfId="0" applyNumberFormat="1" applyFont="1" applyFill="1" applyBorder="1" applyAlignment="1" applyProtection="1">
      <alignment wrapText="1"/>
    </xf>
    <xf numFmtId="0" fontId="21" fillId="2" borderId="1" xfId="0" applyNumberFormat="1" applyFont="1" applyFill="1" applyBorder="1" applyAlignment="1" applyProtection="1">
      <alignment horizontal="left" wrapText="1"/>
    </xf>
    <xf numFmtId="0" fontId="25" fillId="2" borderId="2" xfId="0" applyNumberFormat="1" applyFont="1" applyFill="1" applyBorder="1" applyAlignment="1" applyProtection="1">
      <alignment horizontal="center"/>
    </xf>
    <xf numFmtId="0" fontId="21" fillId="2" borderId="0" xfId="0" applyNumberFormat="1" applyFont="1" applyFill="1" applyBorder="1" applyAlignment="1" applyProtection="1">
      <alignment horizontal="center"/>
    </xf>
    <xf numFmtId="0" fontId="24" fillId="2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15" xfId="0" applyNumberFormat="1" applyFont="1" applyFill="1" applyBorder="1" applyAlignment="1" applyProtection="1">
      <alignment horizontal="left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0" fontId="5" fillId="0" borderId="17" xfId="0" applyNumberFormat="1" applyFont="1" applyFill="1" applyBorder="1" applyAlignment="1" applyProtection="1">
      <alignment horizontal="left" vertical="top"/>
    </xf>
    <xf numFmtId="0" fontId="5" fillId="0" borderId="18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Alignment="1">
      <alignment horizontal="left" vertical="top" wrapText="1"/>
    </xf>
    <xf numFmtId="0" fontId="11" fillId="0" borderId="0" xfId="2" applyFont="1" applyAlignment="1">
      <alignment horizontal="justify" vertical="center"/>
    </xf>
    <xf numFmtId="0" fontId="11" fillId="0" borderId="0" xfId="2" applyFont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Fill="1" applyAlignment="1">
      <alignment horizontal="left" vertical="top" wrapText="1"/>
    </xf>
    <xf numFmtId="0" fontId="29" fillId="0" borderId="0" xfId="0" applyFont="1"/>
    <xf numFmtId="0" fontId="30" fillId="0" borderId="0" xfId="0" applyNumberFormat="1" applyFont="1" applyFill="1" applyBorder="1" applyAlignment="1" applyProtection="1">
      <alignment horizontal="right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wrapText="1"/>
    </xf>
    <xf numFmtId="0" fontId="29" fillId="0" borderId="0" xfId="0" applyNumberFormat="1" applyFont="1" applyFill="1" applyBorder="1" applyAlignment="1" applyProtection="1">
      <alignment horizontal="right" wrapText="1"/>
    </xf>
    <xf numFmtId="0" fontId="29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>
      <alignment horizontal="right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0" fontId="31" fillId="0" borderId="1" xfId="0" applyNumberFormat="1" applyFont="1" applyFill="1" applyBorder="1" applyAlignment="1" applyProtection="1">
      <alignment horizontal="center" wrapText="1"/>
    </xf>
    <xf numFmtId="0" fontId="32" fillId="0" borderId="2" xfId="0" applyNumberFormat="1" applyFont="1" applyFill="1" applyBorder="1" applyAlignment="1" applyProtection="1">
      <alignment horizontal="center" vertical="top"/>
    </xf>
    <xf numFmtId="0" fontId="32" fillId="0" borderId="0" xfId="0" applyNumberFormat="1" applyFont="1" applyFill="1" applyBorder="1" applyAlignment="1" applyProtection="1">
      <alignment horizontal="center"/>
    </xf>
    <xf numFmtId="1" fontId="30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left"/>
    </xf>
    <xf numFmtId="0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29" fillId="0" borderId="22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29" fillId="0" borderId="23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24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29" fillId="0" borderId="5" xfId="0" applyNumberFormat="1" applyFont="1" applyFill="1" applyBorder="1" applyAlignment="1" applyProtection="1">
      <alignment horizontal="center" vertical="center"/>
    </xf>
    <xf numFmtId="0" fontId="29" fillId="0" borderId="6" xfId="0" applyNumberFormat="1" applyFont="1" applyFill="1" applyBorder="1" applyAlignment="1" applyProtection="1">
      <alignment horizontal="center" vertical="center"/>
    </xf>
    <xf numFmtId="0" fontId="29" fillId="0" borderId="9" xfId="0" applyNumberFormat="1" applyFont="1" applyFill="1" applyBorder="1" applyAlignment="1" applyProtection="1">
      <alignment horizontal="center"/>
    </xf>
    <xf numFmtId="0" fontId="29" fillId="0" borderId="9" xfId="0" applyNumberFormat="1" applyFont="1" applyFill="1" applyBorder="1" applyAlignment="1" applyProtection="1">
      <alignment horizontal="center"/>
    </xf>
    <xf numFmtId="0" fontId="31" fillId="0" borderId="9" xfId="0" applyNumberFormat="1" applyFont="1" applyFill="1" applyBorder="1" applyAlignment="1" applyProtection="1">
      <alignment horizontal="left" vertical="top" wrapText="1"/>
    </xf>
    <xf numFmtId="0" fontId="30" fillId="0" borderId="9" xfId="0" applyNumberFormat="1" applyFont="1" applyFill="1" applyBorder="1" applyAlignment="1" applyProtection="1">
      <alignment horizontal="left" vertical="top" wrapText="1"/>
    </xf>
    <xf numFmtId="49" fontId="29" fillId="0" borderId="3" xfId="0" applyNumberFormat="1" applyFont="1" applyFill="1" applyBorder="1" applyAlignment="1" applyProtection="1">
      <alignment horizontal="center" vertical="top" wrapText="1"/>
    </xf>
    <xf numFmtId="49" fontId="29" fillId="0" borderId="21" xfId="0" applyNumberFormat="1" applyFont="1" applyFill="1" applyBorder="1" applyAlignment="1" applyProtection="1">
      <alignment horizontal="left" vertical="top" wrapText="1"/>
    </xf>
    <xf numFmtId="49" fontId="29" fillId="0" borderId="2" xfId="0" applyNumberFormat="1" applyFont="1" applyFill="1" applyBorder="1" applyAlignment="1" applyProtection="1">
      <alignment horizontal="left" vertical="top" wrapText="1"/>
    </xf>
    <xf numFmtId="49" fontId="29" fillId="0" borderId="22" xfId="0" applyNumberFormat="1" applyFont="1" applyFill="1" applyBorder="1" applyAlignment="1" applyProtection="1">
      <alignment horizontal="left" vertical="top" wrapText="1"/>
    </xf>
    <xf numFmtId="49" fontId="29" fillId="0" borderId="3" xfId="0" applyNumberFormat="1" applyFont="1" applyFill="1" applyBorder="1" applyAlignment="1" applyProtection="1">
      <alignment horizontal="left" vertical="top" wrapText="1"/>
    </xf>
    <xf numFmtId="49" fontId="29" fillId="0" borderId="3" xfId="0" applyNumberFormat="1" applyFont="1" applyFill="1" applyBorder="1" applyAlignment="1" applyProtection="1">
      <alignment horizontal="center" vertical="top"/>
    </xf>
    <xf numFmtId="169" fontId="29" fillId="0" borderId="3" xfId="0" applyNumberFormat="1" applyFont="1" applyFill="1" applyBorder="1" applyAlignment="1" applyProtection="1">
      <alignment horizontal="center" vertical="top"/>
    </xf>
    <xf numFmtId="4" fontId="29" fillId="0" borderId="3" xfId="0" applyNumberFormat="1" applyFont="1" applyFill="1" applyBorder="1" applyAlignment="1" applyProtection="1">
      <alignment horizontal="right" vertical="top"/>
    </xf>
    <xf numFmtId="43" fontId="29" fillId="0" borderId="3" xfId="0" applyNumberFormat="1" applyFont="1" applyFill="1" applyBorder="1" applyAlignment="1" applyProtection="1">
      <alignment horizontal="center" vertical="top"/>
    </xf>
    <xf numFmtId="170" fontId="29" fillId="0" borderId="3" xfId="0" applyNumberFormat="1" applyFont="1" applyFill="1" applyBorder="1" applyAlignment="1" applyProtection="1">
      <alignment horizontal="center" vertical="top"/>
    </xf>
    <xf numFmtId="2" fontId="29" fillId="0" borderId="3" xfId="0" applyNumberFormat="1" applyFont="1" applyFill="1" applyBorder="1" applyAlignment="1" applyProtection="1">
      <alignment horizontal="center" vertical="top"/>
    </xf>
    <xf numFmtId="164" fontId="29" fillId="0" borderId="3" xfId="0" applyNumberFormat="1" applyFont="1" applyFill="1" applyBorder="1" applyAlignment="1" applyProtection="1">
      <alignment horizontal="center" vertical="top"/>
    </xf>
    <xf numFmtId="168" fontId="29" fillId="0" borderId="3" xfId="0" applyNumberFormat="1" applyFont="1" applyFill="1" applyBorder="1" applyAlignment="1" applyProtection="1">
      <alignment horizontal="center" vertical="top"/>
    </xf>
    <xf numFmtId="0" fontId="29" fillId="0" borderId="9" xfId="0" applyNumberFormat="1" applyFont="1" applyFill="1" applyBorder="1" applyAlignment="1" applyProtection="1">
      <alignment horizontal="center" vertical="top"/>
    </xf>
    <xf numFmtId="49" fontId="31" fillId="0" borderId="4" xfId="0" applyNumberFormat="1" applyFont="1" applyFill="1" applyBorder="1" applyAlignment="1" applyProtection="1">
      <alignment horizontal="left" vertical="top" wrapText="1"/>
    </xf>
    <xf numFmtId="49" fontId="31" fillId="0" borderId="5" xfId="0" applyNumberFormat="1" applyFont="1" applyFill="1" applyBorder="1" applyAlignment="1" applyProtection="1">
      <alignment horizontal="left" vertical="top" wrapText="1"/>
    </xf>
    <xf numFmtId="49" fontId="31" fillId="0" borderId="6" xfId="0" applyNumberFormat="1" applyFont="1" applyFill="1" applyBorder="1" applyAlignment="1" applyProtection="1">
      <alignment horizontal="left" vertical="top" wrapText="1"/>
    </xf>
    <xf numFmtId="4" fontId="31" fillId="0" borderId="9" xfId="0" applyNumberFormat="1" applyFont="1" applyFill="1" applyBorder="1" applyAlignment="1" applyProtection="1">
      <alignment horizontal="right" vertical="top"/>
    </xf>
    <xf numFmtId="0" fontId="29" fillId="0" borderId="9" xfId="0" applyNumberFormat="1" applyFont="1" applyFill="1" applyBorder="1" applyAlignment="1" applyProtection="1"/>
    <xf numFmtId="49" fontId="29" fillId="0" borderId="4" xfId="0" applyNumberFormat="1" applyFont="1" applyFill="1" applyBorder="1" applyAlignment="1" applyProtection="1">
      <alignment horizontal="left" vertical="top" wrapText="1"/>
    </xf>
    <xf numFmtId="49" fontId="29" fillId="0" borderId="5" xfId="0" applyNumberFormat="1" applyFont="1" applyFill="1" applyBorder="1" applyAlignment="1" applyProtection="1">
      <alignment horizontal="left" vertical="top" wrapText="1"/>
    </xf>
    <xf numFmtId="49" fontId="29" fillId="0" borderId="6" xfId="0" applyNumberFormat="1" applyFont="1" applyFill="1" applyBorder="1" applyAlignment="1" applyProtection="1">
      <alignment horizontal="left" vertical="top" wrapText="1"/>
    </xf>
    <xf numFmtId="4" fontId="29" fillId="0" borderId="9" xfId="0" applyNumberFormat="1" applyFont="1" applyFill="1" applyBorder="1" applyAlignment="1" applyProtection="1">
      <alignment horizontal="right" vertical="top"/>
    </xf>
    <xf numFmtId="1" fontId="29" fillId="0" borderId="3" xfId="0" applyNumberFormat="1" applyFont="1" applyFill="1" applyBorder="1" applyAlignment="1" applyProtection="1">
      <alignment horizontal="center" vertical="top"/>
    </xf>
    <xf numFmtId="171" fontId="29" fillId="0" borderId="3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vertical="center" wrapText="1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vertical="top"/>
    </xf>
    <xf numFmtId="0" fontId="33" fillId="0" borderId="2" xfId="0" applyNumberFormat="1" applyFont="1" applyFill="1" applyBorder="1" applyAlignment="1" applyProtection="1">
      <alignment horizontal="center" vertical="top"/>
    </xf>
    <xf numFmtId="0" fontId="33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9" fillId="0" borderId="0" xfId="0" applyNumberFormat="1" applyFont="1" applyFill="1" applyBorder="1" applyAlignment="1" applyProtection="1">
      <alignment vertical="center"/>
    </xf>
    <xf numFmtId="0" fontId="29" fillId="0" borderId="0" xfId="0" applyFont="1" applyBorder="1"/>
    <xf numFmtId="0" fontId="33" fillId="0" borderId="0" xfId="0" applyNumberFormat="1" applyFont="1" applyFill="1" applyBorder="1" applyAlignment="1" applyProtection="1">
      <alignment horizontal="center" vertical="top"/>
    </xf>
  </cellXfs>
  <cellStyles count="4">
    <cellStyle name="ЛокСмМТСН" xfId="3" xr:uid="{1A4120DD-6299-4120-97CF-9A2742871548}"/>
    <cellStyle name="Обычный" xfId="0" builtinId="0"/>
    <cellStyle name="Обычный 8" xfId="2" xr:uid="{8732E22F-1484-4D70-ADFF-426CC66EFF9B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9C20-2012-465D-BBA8-F4ED897BB93A}">
  <dimension ref="A1:BA124"/>
  <sheetViews>
    <sheetView topLeftCell="A84" zoomScale="75" zoomScaleNormal="75" workbookViewId="0">
      <selection activeCell="H107" sqref="H107"/>
    </sheetView>
  </sheetViews>
  <sheetFormatPr defaultColWidth="9.140625" defaultRowHeight="12.75" outlineLevelRow="1" x14ac:dyDescent="0.2"/>
  <cols>
    <col min="1" max="1" width="6.7109375" style="171" customWidth="1"/>
    <col min="2" max="2" width="22.140625" style="171" customWidth="1"/>
    <col min="3" max="3" width="52.5703125" style="171" customWidth="1"/>
    <col min="4" max="8" width="20.28515625" style="171" customWidth="1"/>
    <col min="9" max="13" width="113.85546875" style="170" hidden="1" customWidth="1"/>
    <col min="14" max="19" width="136" style="170" hidden="1" customWidth="1"/>
    <col min="20" max="26" width="156.28515625" style="170" hidden="1" customWidth="1"/>
    <col min="27" max="27" width="163" style="170" hidden="1" customWidth="1"/>
    <col min="28" max="29" width="54.85546875" style="170" hidden="1" customWidth="1"/>
    <col min="30" max="31" width="53" style="170" hidden="1" customWidth="1"/>
    <col min="32" max="39" width="81.140625" style="170" hidden="1" customWidth="1"/>
    <col min="40" max="43" width="81.85546875" style="170" hidden="1" customWidth="1"/>
    <col min="44" max="47" width="81.140625" style="170" hidden="1" customWidth="1"/>
    <col min="48" max="49" width="53" style="170" hidden="1" customWidth="1"/>
    <col min="50" max="53" width="81.140625" style="170" hidden="1" customWidth="1"/>
    <col min="54" max="16384" width="9.140625" style="171"/>
  </cols>
  <sheetData>
    <row r="1" spans="1:19" s="159" customFormat="1" x14ac:dyDescent="0.2">
      <c r="H1" s="93" t="s">
        <v>0</v>
      </c>
    </row>
    <row r="2" spans="1:19" s="159" customFormat="1" x14ac:dyDescent="0.2">
      <c r="A2" s="94"/>
      <c r="B2" s="94"/>
      <c r="C2" s="94"/>
      <c r="D2" s="94"/>
      <c r="E2" s="94"/>
      <c r="F2" s="94"/>
      <c r="G2" s="94"/>
      <c r="H2" s="93" t="s">
        <v>1</v>
      </c>
    </row>
    <row r="3" spans="1:19" s="159" customFormat="1" x14ac:dyDescent="0.2">
      <c r="A3" s="94"/>
      <c r="B3" s="94"/>
      <c r="C3" s="94"/>
      <c r="D3" s="94"/>
      <c r="E3" s="94"/>
      <c r="F3" s="94"/>
      <c r="G3" s="94"/>
      <c r="H3" s="93"/>
    </row>
    <row r="4" spans="1:19" s="159" customFormat="1" x14ac:dyDescent="0.2">
      <c r="A4" s="94"/>
      <c r="B4" s="94" t="s">
        <v>2</v>
      </c>
      <c r="C4" s="173" t="s">
        <v>4303</v>
      </c>
      <c r="D4" s="173"/>
      <c r="E4" s="173"/>
      <c r="F4" s="173"/>
      <c r="G4" s="173"/>
      <c r="H4" s="94"/>
      <c r="I4" s="102" t="s">
        <v>3</v>
      </c>
      <c r="J4" s="102" t="s">
        <v>4</v>
      </c>
      <c r="K4" s="102" t="s">
        <v>4</v>
      </c>
      <c r="L4" s="102" t="s">
        <v>4</v>
      </c>
      <c r="M4" s="102" t="s">
        <v>4</v>
      </c>
    </row>
    <row r="5" spans="1:19" s="159" customFormat="1" x14ac:dyDescent="0.2">
      <c r="A5" s="94"/>
      <c r="B5" s="94"/>
      <c r="C5" s="174" t="s">
        <v>5</v>
      </c>
      <c r="D5" s="174"/>
      <c r="E5" s="174"/>
      <c r="F5" s="174"/>
      <c r="G5" s="174"/>
      <c r="H5" s="94"/>
    </row>
    <row r="6" spans="1:19" s="159" customFormat="1" x14ac:dyDescent="0.2">
      <c r="A6" s="94"/>
      <c r="B6" s="94" t="s">
        <v>176</v>
      </c>
      <c r="C6" s="96"/>
      <c r="D6" s="96"/>
      <c r="E6" s="96"/>
      <c r="F6" s="96"/>
      <c r="G6" s="96"/>
      <c r="H6" s="94"/>
    </row>
    <row r="7" spans="1:19" s="159" customFormat="1" x14ac:dyDescent="0.2">
      <c r="A7" s="94"/>
      <c r="B7" s="94"/>
      <c r="C7" s="96"/>
      <c r="D7" s="96"/>
      <c r="E7" s="96"/>
      <c r="F7" s="96"/>
      <c r="G7" s="96"/>
      <c r="H7" s="94"/>
    </row>
    <row r="8" spans="1:19" s="159" customFormat="1" x14ac:dyDescent="0.2">
      <c r="A8" s="94"/>
      <c r="B8" s="95" t="s">
        <v>4310</v>
      </c>
      <c r="C8" s="96"/>
      <c r="D8" s="96"/>
      <c r="E8" s="96"/>
      <c r="F8" s="96"/>
      <c r="G8" s="96"/>
      <c r="H8" s="94"/>
    </row>
    <row r="9" spans="1:19" s="159" customFormat="1" x14ac:dyDescent="0.2">
      <c r="A9" s="94"/>
      <c r="B9" s="94"/>
      <c r="C9" s="175"/>
      <c r="D9" s="175"/>
      <c r="E9" s="175"/>
      <c r="F9" s="175"/>
      <c r="G9" s="175"/>
      <c r="H9" s="94"/>
    </row>
    <row r="10" spans="1:19" s="159" customFormat="1" x14ac:dyDescent="0.2">
      <c r="A10" s="97"/>
      <c r="B10" s="97"/>
      <c r="C10" s="174" t="s">
        <v>6</v>
      </c>
      <c r="D10" s="174"/>
      <c r="E10" s="174"/>
      <c r="F10" s="174"/>
      <c r="G10" s="174"/>
      <c r="H10" s="97"/>
    </row>
    <row r="11" spans="1:19" s="159" customFormat="1" x14ac:dyDescent="0.2">
      <c r="A11" s="97"/>
      <c r="B11" s="97"/>
      <c r="C11" s="96"/>
      <c r="D11" s="96"/>
      <c r="E11" s="96"/>
      <c r="F11" s="96"/>
      <c r="G11" s="96"/>
      <c r="H11" s="97"/>
    </row>
    <row r="12" spans="1:19" s="159" customFormat="1" x14ac:dyDescent="0.2">
      <c r="A12" s="97"/>
      <c r="B12" s="176" t="s">
        <v>7</v>
      </c>
      <c r="C12" s="176"/>
      <c r="D12" s="176"/>
      <c r="E12" s="176"/>
      <c r="F12" s="176"/>
      <c r="G12" s="176"/>
      <c r="H12" s="97"/>
    </row>
    <row r="13" spans="1:19" s="159" customFormat="1" x14ac:dyDescent="0.2">
      <c r="A13" s="97"/>
      <c r="B13" s="97"/>
      <c r="C13" s="96"/>
      <c r="D13" s="96"/>
      <c r="E13" s="96"/>
      <c r="F13" s="96"/>
      <c r="G13" s="96"/>
      <c r="H13" s="97"/>
    </row>
    <row r="14" spans="1:19" s="159" customFormat="1" x14ac:dyDescent="0.2">
      <c r="A14" s="97"/>
      <c r="B14" s="97"/>
      <c r="C14" s="96"/>
      <c r="D14" s="96"/>
      <c r="E14" s="96"/>
      <c r="F14" s="96"/>
      <c r="G14" s="96"/>
      <c r="H14" s="97"/>
    </row>
    <row r="15" spans="1:19" s="159" customFormat="1" x14ac:dyDescent="0.2">
      <c r="A15" s="97"/>
      <c r="B15" s="97"/>
      <c r="C15" s="96"/>
      <c r="D15" s="96"/>
      <c r="E15" s="96"/>
      <c r="F15" s="96"/>
      <c r="G15" s="96"/>
      <c r="H15" s="97"/>
    </row>
    <row r="16" spans="1:19" s="159" customFormat="1" x14ac:dyDescent="0.2">
      <c r="A16" s="102"/>
      <c r="B16" s="172" t="s">
        <v>8</v>
      </c>
      <c r="C16" s="172"/>
      <c r="D16" s="172"/>
      <c r="E16" s="172"/>
      <c r="F16" s="172"/>
      <c r="G16" s="172"/>
      <c r="H16" s="102"/>
      <c r="N16" s="102" t="s">
        <v>8</v>
      </c>
      <c r="O16" s="102" t="s">
        <v>4</v>
      </c>
      <c r="P16" s="102" t="s">
        <v>4</v>
      </c>
      <c r="Q16" s="102" t="s">
        <v>4</v>
      </c>
      <c r="R16" s="102" t="s">
        <v>4</v>
      </c>
      <c r="S16" s="102" t="s">
        <v>4</v>
      </c>
    </row>
    <row r="17" spans="1:28" s="159" customFormat="1" x14ac:dyDescent="0.2">
      <c r="A17" s="98"/>
      <c r="B17" s="180" t="s">
        <v>9</v>
      </c>
      <c r="C17" s="180"/>
      <c r="D17" s="180"/>
      <c r="E17" s="180"/>
      <c r="F17" s="180"/>
      <c r="G17" s="180"/>
      <c r="H17" s="98"/>
    </row>
    <row r="18" spans="1:28" s="159" customFormat="1" x14ac:dyDescent="0.2">
      <c r="A18" s="94"/>
      <c r="B18" s="94"/>
      <c r="C18" s="94"/>
      <c r="D18" s="99"/>
      <c r="E18" s="99"/>
      <c r="F18" s="99"/>
      <c r="G18" s="100"/>
      <c r="H18" s="100"/>
    </row>
    <row r="19" spans="1:28" s="159" customFormat="1" x14ac:dyDescent="0.2">
      <c r="A19" s="101"/>
      <c r="B19" s="181" t="s">
        <v>10</v>
      </c>
      <c r="C19" s="181"/>
      <c r="D19" s="181"/>
      <c r="E19" s="181"/>
      <c r="F19" s="181"/>
      <c r="G19" s="181"/>
      <c r="H19" s="181"/>
      <c r="T19" s="102" t="s">
        <v>10</v>
      </c>
      <c r="U19" s="102" t="s">
        <v>4</v>
      </c>
      <c r="V19" s="102" t="s">
        <v>4</v>
      </c>
      <c r="W19" s="102" t="s">
        <v>4</v>
      </c>
      <c r="X19" s="102" t="s">
        <v>4</v>
      </c>
      <c r="Y19" s="102" t="s">
        <v>4</v>
      </c>
      <c r="Z19" s="102" t="s">
        <v>4</v>
      </c>
    </row>
    <row r="20" spans="1:28" s="159" customFormat="1" x14ac:dyDescent="0.2">
      <c r="A20" s="94"/>
      <c r="B20" s="94"/>
      <c r="C20" s="94"/>
      <c r="D20" s="96"/>
      <c r="E20" s="96"/>
      <c r="F20" s="96"/>
      <c r="G20" s="96"/>
      <c r="H20" s="96"/>
    </row>
    <row r="21" spans="1:28" s="159" customFormat="1" x14ac:dyDescent="0.2">
      <c r="A21" s="182" t="s">
        <v>11</v>
      </c>
      <c r="B21" s="182" t="s">
        <v>12</v>
      </c>
      <c r="C21" s="182" t="s">
        <v>13</v>
      </c>
      <c r="D21" s="185" t="s">
        <v>4311</v>
      </c>
      <c r="E21" s="186"/>
      <c r="F21" s="186"/>
      <c r="G21" s="186"/>
      <c r="H21" s="187"/>
    </row>
    <row r="22" spans="1:28" s="159" customFormat="1" x14ac:dyDescent="0.2">
      <c r="A22" s="183"/>
      <c r="B22" s="183"/>
      <c r="C22" s="183"/>
      <c r="D22" s="182" t="s">
        <v>14</v>
      </c>
      <c r="E22" s="182" t="s">
        <v>15</v>
      </c>
      <c r="F22" s="182" t="s">
        <v>16</v>
      </c>
      <c r="G22" s="182" t="s">
        <v>17</v>
      </c>
      <c r="H22" s="182" t="s">
        <v>18</v>
      </c>
    </row>
    <row r="23" spans="1:28" s="159" customFormat="1" x14ac:dyDescent="0.2">
      <c r="A23" s="184"/>
      <c r="B23" s="184"/>
      <c r="C23" s="184"/>
      <c r="D23" s="184"/>
      <c r="E23" s="184"/>
      <c r="F23" s="184"/>
      <c r="G23" s="184"/>
      <c r="H23" s="184"/>
    </row>
    <row r="24" spans="1:28" s="159" customFormat="1" x14ac:dyDescent="0.2">
      <c r="A24" s="103">
        <v>1</v>
      </c>
      <c r="B24" s="103">
        <v>2</v>
      </c>
      <c r="C24" s="103">
        <v>3</v>
      </c>
      <c r="D24" s="103">
        <v>4</v>
      </c>
      <c r="E24" s="103">
        <v>5</v>
      </c>
      <c r="F24" s="103">
        <v>6</v>
      </c>
      <c r="G24" s="103">
        <v>7</v>
      </c>
      <c r="H24" s="103">
        <v>8</v>
      </c>
    </row>
    <row r="25" spans="1:28" s="159" customFormat="1" x14ac:dyDescent="0.2">
      <c r="A25" s="177" t="s">
        <v>4312</v>
      </c>
      <c r="B25" s="178"/>
      <c r="C25" s="178"/>
      <c r="D25" s="178"/>
      <c r="E25" s="178"/>
      <c r="F25" s="178"/>
      <c r="G25" s="178"/>
      <c r="H25" s="179"/>
      <c r="AA25" s="160" t="s">
        <v>4312</v>
      </c>
    </row>
    <row r="26" spans="1:28" s="159" customFormat="1" x14ac:dyDescent="0.2">
      <c r="A26" s="104">
        <v>1</v>
      </c>
      <c r="B26" s="105" t="s">
        <v>4313</v>
      </c>
      <c r="C26" s="105" t="s">
        <v>4314</v>
      </c>
      <c r="D26" s="106">
        <v>39704.449999999997</v>
      </c>
      <c r="E26" s="106"/>
      <c r="F26" s="106"/>
      <c r="G26" s="106"/>
      <c r="H26" s="106">
        <v>39704.449999999997</v>
      </c>
      <c r="AA26" s="160"/>
    </row>
    <row r="27" spans="1:28" s="159" customFormat="1" ht="25.5" x14ac:dyDescent="0.2">
      <c r="A27" s="107"/>
      <c r="B27" s="188" t="s">
        <v>4315</v>
      </c>
      <c r="C27" s="189"/>
      <c r="D27" s="108">
        <v>39704.449999999997</v>
      </c>
      <c r="E27" s="108"/>
      <c r="F27" s="109"/>
      <c r="G27" s="109"/>
      <c r="H27" s="109">
        <v>39704.449999999997</v>
      </c>
      <c r="AA27" s="160"/>
      <c r="AB27" s="160" t="s">
        <v>4315</v>
      </c>
    </row>
    <row r="28" spans="1:28" s="159" customFormat="1" x14ac:dyDescent="0.2">
      <c r="A28" s="177" t="s">
        <v>19</v>
      </c>
      <c r="B28" s="178"/>
      <c r="C28" s="178"/>
      <c r="D28" s="178"/>
      <c r="E28" s="178"/>
      <c r="F28" s="178"/>
      <c r="G28" s="178"/>
      <c r="H28" s="179"/>
      <c r="AA28" s="160" t="s">
        <v>19</v>
      </c>
      <c r="AB28" s="160"/>
    </row>
    <row r="29" spans="1:28" s="159" customFormat="1" x14ac:dyDescent="0.2">
      <c r="A29" s="104">
        <v>2</v>
      </c>
      <c r="B29" s="105" t="s">
        <v>20</v>
      </c>
      <c r="C29" s="105" t="s">
        <v>21</v>
      </c>
      <c r="D29" s="106">
        <v>321782.46999999997</v>
      </c>
      <c r="E29" s="106"/>
      <c r="F29" s="106"/>
      <c r="G29" s="106"/>
      <c r="H29" s="106">
        <v>321782.46999999997</v>
      </c>
      <c r="AA29" s="160"/>
      <c r="AB29" s="160"/>
    </row>
    <row r="30" spans="1:28" s="159" customFormat="1" x14ac:dyDescent="0.2">
      <c r="A30" s="104">
        <v>3</v>
      </c>
      <c r="B30" s="105" t="s">
        <v>22</v>
      </c>
      <c r="C30" s="105" t="s">
        <v>4316</v>
      </c>
      <c r="D30" s="106">
        <v>184660.58</v>
      </c>
      <c r="E30" s="106"/>
      <c r="F30" s="106"/>
      <c r="G30" s="106"/>
      <c r="H30" s="106">
        <v>184660.58</v>
      </c>
      <c r="AA30" s="160"/>
      <c r="AB30" s="160"/>
    </row>
    <row r="31" spans="1:28" s="159" customFormat="1" x14ac:dyDescent="0.2">
      <c r="A31" s="104">
        <v>4</v>
      </c>
      <c r="B31" s="105" t="s">
        <v>24</v>
      </c>
      <c r="C31" s="105" t="s">
        <v>4317</v>
      </c>
      <c r="D31" s="106">
        <v>7417.93</v>
      </c>
      <c r="E31" s="106">
        <v>116.5</v>
      </c>
      <c r="F31" s="106">
        <v>3224.24</v>
      </c>
      <c r="G31" s="106"/>
      <c r="H31" s="106">
        <v>10758.67</v>
      </c>
      <c r="AA31" s="160"/>
      <c r="AB31" s="160"/>
    </row>
    <row r="32" spans="1:28" s="159" customFormat="1" x14ac:dyDescent="0.2">
      <c r="A32" s="104">
        <v>5</v>
      </c>
      <c r="B32" s="105" t="s">
        <v>25</v>
      </c>
      <c r="C32" s="105" t="s">
        <v>26</v>
      </c>
      <c r="D32" s="106">
        <v>2981.95</v>
      </c>
      <c r="E32" s="106"/>
      <c r="F32" s="106"/>
      <c r="G32" s="106"/>
      <c r="H32" s="106">
        <v>2981.95</v>
      </c>
      <c r="AA32" s="160"/>
      <c r="AB32" s="160"/>
    </row>
    <row r="33" spans="1:28" s="159" customFormat="1" x14ac:dyDescent="0.2">
      <c r="A33" s="104">
        <v>6</v>
      </c>
      <c r="B33" s="105" t="s">
        <v>27</v>
      </c>
      <c r="C33" s="105" t="s">
        <v>28</v>
      </c>
      <c r="D33" s="106">
        <v>23124.36</v>
      </c>
      <c r="E33" s="106">
        <v>14.45</v>
      </c>
      <c r="F33" s="106">
        <v>4264.8900000000003</v>
      </c>
      <c r="G33" s="106"/>
      <c r="H33" s="106">
        <v>27403.7</v>
      </c>
      <c r="AA33" s="160"/>
      <c r="AB33" s="160"/>
    </row>
    <row r="34" spans="1:28" s="159" customFormat="1" x14ac:dyDescent="0.2">
      <c r="A34" s="104">
        <v>7</v>
      </c>
      <c r="B34" s="105" t="s">
        <v>29</v>
      </c>
      <c r="C34" s="105" t="s">
        <v>30</v>
      </c>
      <c r="D34" s="106">
        <v>14018.23</v>
      </c>
      <c r="E34" s="106">
        <v>267.88</v>
      </c>
      <c r="F34" s="106">
        <v>6251.76</v>
      </c>
      <c r="G34" s="106"/>
      <c r="H34" s="106">
        <v>20537.87</v>
      </c>
      <c r="AA34" s="160"/>
      <c r="AB34" s="160"/>
    </row>
    <row r="35" spans="1:28" s="159" customFormat="1" x14ac:dyDescent="0.2">
      <c r="A35" s="104">
        <v>8</v>
      </c>
      <c r="B35" s="105" t="s">
        <v>31</v>
      </c>
      <c r="C35" s="105" t="s">
        <v>32</v>
      </c>
      <c r="D35" s="106"/>
      <c r="E35" s="106">
        <v>21490.98</v>
      </c>
      <c r="F35" s="106">
        <v>178.85</v>
      </c>
      <c r="G35" s="106"/>
      <c r="H35" s="106">
        <v>21669.83</v>
      </c>
      <c r="AA35" s="160"/>
      <c r="AB35" s="160"/>
    </row>
    <row r="36" spans="1:28" s="159" customFormat="1" x14ac:dyDescent="0.2">
      <c r="A36" s="104">
        <v>9</v>
      </c>
      <c r="B36" s="105" t="s">
        <v>33</v>
      </c>
      <c r="C36" s="105" t="s">
        <v>34</v>
      </c>
      <c r="D36" s="106">
        <v>6.66</v>
      </c>
      <c r="E36" s="106">
        <v>1324.7</v>
      </c>
      <c r="F36" s="106">
        <v>820.48</v>
      </c>
      <c r="G36" s="106"/>
      <c r="H36" s="106">
        <v>2151.84</v>
      </c>
      <c r="AA36" s="160"/>
      <c r="AB36" s="160"/>
    </row>
    <row r="37" spans="1:28" s="159" customFormat="1" x14ac:dyDescent="0.2">
      <c r="A37" s="104">
        <v>10</v>
      </c>
      <c r="B37" s="105" t="s">
        <v>35</v>
      </c>
      <c r="C37" s="105" t="s">
        <v>36</v>
      </c>
      <c r="D37" s="106"/>
      <c r="E37" s="106">
        <v>3315.39</v>
      </c>
      <c r="F37" s="106">
        <v>776.56</v>
      </c>
      <c r="G37" s="106"/>
      <c r="H37" s="106">
        <v>4091.95</v>
      </c>
      <c r="AA37" s="160"/>
      <c r="AB37" s="160"/>
    </row>
    <row r="38" spans="1:28" s="159" customFormat="1" x14ac:dyDescent="0.2">
      <c r="A38" s="104">
        <v>11</v>
      </c>
      <c r="B38" s="105" t="s">
        <v>37</v>
      </c>
      <c r="C38" s="105" t="s">
        <v>38</v>
      </c>
      <c r="D38" s="106"/>
      <c r="E38" s="106">
        <v>1972.67</v>
      </c>
      <c r="F38" s="106">
        <v>34054.879999999997</v>
      </c>
      <c r="G38" s="106"/>
      <c r="H38" s="106">
        <v>36027.550000000003</v>
      </c>
      <c r="AA38" s="160"/>
      <c r="AB38" s="160"/>
    </row>
    <row r="39" spans="1:28" s="159" customFormat="1" x14ac:dyDescent="0.2">
      <c r="A39" s="104">
        <v>12</v>
      </c>
      <c r="B39" s="105" t="s">
        <v>4318</v>
      </c>
      <c r="C39" s="105" t="s">
        <v>4319</v>
      </c>
      <c r="D39" s="106"/>
      <c r="E39" s="106">
        <v>1160.23</v>
      </c>
      <c r="F39" s="106">
        <v>3403.46</v>
      </c>
      <c r="G39" s="106"/>
      <c r="H39" s="106">
        <v>4563.6899999999996</v>
      </c>
      <c r="AA39" s="160"/>
      <c r="AB39" s="160"/>
    </row>
    <row r="40" spans="1:28" s="159" customFormat="1" x14ac:dyDescent="0.2">
      <c r="A40" s="104">
        <v>13</v>
      </c>
      <c r="B40" s="105" t="s">
        <v>39</v>
      </c>
      <c r="C40" s="105" t="s">
        <v>40</v>
      </c>
      <c r="D40" s="106">
        <v>45.58</v>
      </c>
      <c r="E40" s="106">
        <v>6033.32</v>
      </c>
      <c r="F40" s="106">
        <v>3924.57</v>
      </c>
      <c r="G40" s="106"/>
      <c r="H40" s="106">
        <v>10003.469999999999</v>
      </c>
      <c r="AA40" s="160"/>
      <c r="AB40" s="160"/>
    </row>
    <row r="41" spans="1:28" s="159" customFormat="1" x14ac:dyDescent="0.2">
      <c r="A41" s="104">
        <v>14</v>
      </c>
      <c r="B41" s="105" t="s">
        <v>41</v>
      </c>
      <c r="C41" s="105" t="s">
        <v>42</v>
      </c>
      <c r="D41" s="106">
        <v>236.49</v>
      </c>
      <c r="E41" s="106"/>
      <c r="F41" s="106"/>
      <c r="G41" s="106"/>
      <c r="H41" s="106">
        <v>236.49</v>
      </c>
      <c r="AA41" s="160"/>
      <c r="AB41" s="160"/>
    </row>
    <row r="42" spans="1:28" s="159" customFormat="1" x14ac:dyDescent="0.2">
      <c r="A42" s="107"/>
      <c r="B42" s="188" t="s">
        <v>43</v>
      </c>
      <c r="C42" s="189"/>
      <c r="D42" s="108">
        <v>554274.25</v>
      </c>
      <c r="E42" s="108">
        <v>35696.120000000003</v>
      </c>
      <c r="F42" s="109">
        <v>56899.69</v>
      </c>
      <c r="G42" s="109"/>
      <c r="H42" s="109">
        <v>646870.06000000006</v>
      </c>
      <c r="AA42" s="160"/>
      <c r="AB42" s="160" t="s">
        <v>43</v>
      </c>
    </row>
    <row r="43" spans="1:28" s="159" customFormat="1" x14ac:dyDescent="0.2">
      <c r="A43" s="177" t="s">
        <v>44</v>
      </c>
      <c r="B43" s="178"/>
      <c r="C43" s="178"/>
      <c r="D43" s="178"/>
      <c r="E43" s="178"/>
      <c r="F43" s="178"/>
      <c r="G43" s="178"/>
      <c r="H43" s="179"/>
      <c r="AA43" s="160" t="s">
        <v>44</v>
      </c>
      <c r="AB43" s="160"/>
    </row>
    <row r="44" spans="1:28" s="159" customFormat="1" x14ac:dyDescent="0.2">
      <c r="A44" s="104">
        <v>15</v>
      </c>
      <c r="B44" s="105" t="s">
        <v>45</v>
      </c>
      <c r="C44" s="105" t="s">
        <v>46</v>
      </c>
      <c r="D44" s="106">
        <v>2230.9499999999998</v>
      </c>
      <c r="E44" s="106">
        <v>2478</v>
      </c>
      <c r="F44" s="106">
        <v>48.11</v>
      </c>
      <c r="G44" s="106"/>
      <c r="H44" s="106">
        <v>4757.0600000000004</v>
      </c>
      <c r="AA44" s="160"/>
      <c r="AB44" s="160"/>
    </row>
    <row r="45" spans="1:28" s="159" customFormat="1" ht="25.5" x14ac:dyDescent="0.2">
      <c r="A45" s="107"/>
      <c r="B45" s="188" t="s">
        <v>47</v>
      </c>
      <c r="C45" s="189"/>
      <c r="D45" s="108">
        <v>2230.9499999999998</v>
      </c>
      <c r="E45" s="108">
        <v>2478</v>
      </c>
      <c r="F45" s="109">
        <v>48.11</v>
      </c>
      <c r="G45" s="109"/>
      <c r="H45" s="109">
        <v>4757.0600000000004</v>
      </c>
      <c r="AA45" s="160"/>
      <c r="AB45" s="160" t="s">
        <v>47</v>
      </c>
    </row>
    <row r="46" spans="1:28" s="159" customFormat="1" x14ac:dyDescent="0.2">
      <c r="A46" s="177" t="s">
        <v>48</v>
      </c>
      <c r="B46" s="178"/>
      <c r="C46" s="178"/>
      <c r="D46" s="178"/>
      <c r="E46" s="178"/>
      <c r="F46" s="178"/>
      <c r="G46" s="178"/>
      <c r="H46" s="179"/>
      <c r="AA46" s="160" t="s">
        <v>48</v>
      </c>
      <c r="AB46" s="160"/>
    </row>
    <row r="47" spans="1:28" s="159" customFormat="1" x14ac:dyDescent="0.2">
      <c r="A47" s="104">
        <v>16</v>
      </c>
      <c r="B47" s="105" t="s">
        <v>49</v>
      </c>
      <c r="C47" s="105" t="s">
        <v>50</v>
      </c>
      <c r="D47" s="106"/>
      <c r="E47" s="106">
        <v>958.8</v>
      </c>
      <c r="F47" s="106"/>
      <c r="G47" s="106"/>
      <c r="H47" s="106">
        <v>958.8</v>
      </c>
      <c r="AA47" s="160"/>
      <c r="AB47" s="160"/>
    </row>
    <row r="48" spans="1:28" s="159" customFormat="1" ht="25.5" x14ac:dyDescent="0.2">
      <c r="A48" s="107"/>
      <c r="B48" s="188" t="s">
        <v>51</v>
      </c>
      <c r="C48" s="189"/>
      <c r="D48" s="108"/>
      <c r="E48" s="108">
        <v>958.8</v>
      </c>
      <c r="F48" s="109"/>
      <c r="G48" s="109"/>
      <c r="H48" s="109">
        <v>958.8</v>
      </c>
      <c r="AA48" s="160"/>
      <c r="AB48" s="160" t="s">
        <v>51</v>
      </c>
    </row>
    <row r="49" spans="1:29" s="159" customFormat="1" x14ac:dyDescent="0.2">
      <c r="A49" s="177" t="s">
        <v>52</v>
      </c>
      <c r="B49" s="178"/>
      <c r="C49" s="178"/>
      <c r="D49" s="178"/>
      <c r="E49" s="178"/>
      <c r="F49" s="178"/>
      <c r="G49" s="178"/>
      <c r="H49" s="179"/>
      <c r="AA49" s="160" t="s">
        <v>52</v>
      </c>
      <c r="AB49" s="160"/>
    </row>
    <row r="50" spans="1:29" s="159" customFormat="1" x14ac:dyDescent="0.2">
      <c r="A50" s="104">
        <v>17</v>
      </c>
      <c r="B50" s="105" t="s">
        <v>4320</v>
      </c>
      <c r="C50" s="105" t="s">
        <v>4321</v>
      </c>
      <c r="D50" s="106">
        <v>2522.46</v>
      </c>
      <c r="E50" s="106">
        <v>334.63</v>
      </c>
      <c r="F50" s="106">
        <v>6945.47</v>
      </c>
      <c r="G50" s="106"/>
      <c r="H50" s="106">
        <v>9802.56</v>
      </c>
      <c r="AA50" s="160"/>
      <c r="AB50" s="160"/>
    </row>
    <row r="51" spans="1:29" s="159" customFormat="1" x14ac:dyDescent="0.2">
      <c r="A51" s="104">
        <v>18</v>
      </c>
      <c r="B51" s="105" t="s">
        <v>4322</v>
      </c>
      <c r="C51" s="105" t="s">
        <v>4323</v>
      </c>
      <c r="D51" s="106">
        <v>2974.24</v>
      </c>
      <c r="E51" s="106">
        <v>557.09</v>
      </c>
      <c r="F51" s="106">
        <v>6705.83</v>
      </c>
      <c r="G51" s="106"/>
      <c r="H51" s="106">
        <v>10237.16</v>
      </c>
      <c r="AA51" s="160"/>
      <c r="AB51" s="160"/>
    </row>
    <row r="52" spans="1:29" s="159" customFormat="1" x14ac:dyDescent="0.2">
      <c r="A52" s="104">
        <v>19</v>
      </c>
      <c r="B52" s="105" t="s">
        <v>4324</v>
      </c>
      <c r="C52" s="105" t="s">
        <v>4325</v>
      </c>
      <c r="D52" s="106">
        <v>3043.9</v>
      </c>
      <c r="E52" s="106"/>
      <c r="F52" s="106">
        <v>129.88</v>
      </c>
      <c r="G52" s="106"/>
      <c r="H52" s="106">
        <v>3173.78</v>
      </c>
      <c r="AA52" s="160"/>
      <c r="AB52" s="160"/>
    </row>
    <row r="53" spans="1:29" s="159" customFormat="1" x14ac:dyDescent="0.2">
      <c r="A53" s="104">
        <v>20</v>
      </c>
      <c r="B53" s="105" t="s">
        <v>53</v>
      </c>
      <c r="C53" s="105" t="s">
        <v>54</v>
      </c>
      <c r="D53" s="106">
        <v>686.77</v>
      </c>
      <c r="E53" s="106">
        <v>20.34</v>
      </c>
      <c r="F53" s="106">
        <v>625.33000000000004</v>
      </c>
      <c r="G53" s="106"/>
      <c r="H53" s="106">
        <v>1332.44</v>
      </c>
      <c r="AA53" s="160"/>
      <c r="AB53" s="160"/>
    </row>
    <row r="54" spans="1:29" s="159" customFormat="1" x14ac:dyDescent="0.2">
      <c r="A54" s="104">
        <v>21</v>
      </c>
      <c r="B54" s="105" t="s">
        <v>4326</v>
      </c>
      <c r="C54" s="105" t="s">
        <v>4327</v>
      </c>
      <c r="D54" s="106">
        <v>530.79999999999995</v>
      </c>
      <c r="E54" s="106">
        <v>208.56</v>
      </c>
      <c r="F54" s="106">
        <v>7305</v>
      </c>
      <c r="G54" s="106"/>
      <c r="H54" s="106">
        <v>8044.36</v>
      </c>
      <c r="AA54" s="160"/>
      <c r="AB54" s="160"/>
    </row>
    <row r="55" spans="1:29" s="159" customFormat="1" x14ac:dyDescent="0.2">
      <c r="A55" s="104">
        <v>22</v>
      </c>
      <c r="B55" s="105" t="s">
        <v>55</v>
      </c>
      <c r="C55" s="105" t="s">
        <v>56</v>
      </c>
      <c r="D55" s="106">
        <v>4876.68</v>
      </c>
      <c r="E55" s="106">
        <v>805.34</v>
      </c>
      <c r="F55" s="106">
        <v>385.81</v>
      </c>
      <c r="G55" s="106"/>
      <c r="H55" s="106">
        <v>6067.83</v>
      </c>
      <c r="AA55" s="160"/>
      <c r="AB55" s="160"/>
    </row>
    <row r="56" spans="1:29" s="159" customFormat="1" ht="38.25" x14ac:dyDescent="0.2">
      <c r="A56" s="107"/>
      <c r="B56" s="188" t="s">
        <v>57</v>
      </c>
      <c r="C56" s="189"/>
      <c r="D56" s="108">
        <v>14634.85</v>
      </c>
      <c r="E56" s="108">
        <v>1925.96</v>
      </c>
      <c r="F56" s="109">
        <v>22097.32</v>
      </c>
      <c r="G56" s="109"/>
      <c r="H56" s="109">
        <v>38658.129999999997</v>
      </c>
      <c r="AA56" s="160"/>
      <c r="AB56" s="160" t="s">
        <v>57</v>
      </c>
    </row>
    <row r="57" spans="1:29" s="159" customFormat="1" x14ac:dyDescent="0.2">
      <c r="A57" s="177" t="s">
        <v>58</v>
      </c>
      <c r="B57" s="178"/>
      <c r="C57" s="178"/>
      <c r="D57" s="178"/>
      <c r="E57" s="178"/>
      <c r="F57" s="178"/>
      <c r="G57" s="178"/>
      <c r="H57" s="179"/>
      <c r="AA57" s="160" t="s">
        <v>58</v>
      </c>
      <c r="AB57" s="160"/>
    </row>
    <row r="58" spans="1:29" s="159" customFormat="1" x14ac:dyDescent="0.2">
      <c r="A58" s="104">
        <v>23</v>
      </c>
      <c r="B58" s="105" t="s">
        <v>59</v>
      </c>
      <c r="C58" s="105" t="s">
        <v>60</v>
      </c>
      <c r="D58" s="106">
        <v>33198.61</v>
      </c>
      <c r="E58" s="106"/>
      <c r="F58" s="106">
        <v>18407.240000000002</v>
      </c>
      <c r="G58" s="106"/>
      <c r="H58" s="106">
        <v>51605.85</v>
      </c>
      <c r="AA58" s="160"/>
      <c r="AB58" s="160"/>
    </row>
    <row r="59" spans="1:29" s="159" customFormat="1" x14ac:dyDescent="0.2">
      <c r="A59" s="104">
        <v>24</v>
      </c>
      <c r="B59" s="105" t="s">
        <v>61</v>
      </c>
      <c r="C59" s="105" t="s">
        <v>62</v>
      </c>
      <c r="D59" s="106">
        <v>3288.89</v>
      </c>
      <c r="E59" s="106"/>
      <c r="F59" s="106"/>
      <c r="G59" s="106"/>
      <c r="H59" s="106">
        <v>3288.89</v>
      </c>
      <c r="AA59" s="160"/>
      <c r="AB59" s="160"/>
    </row>
    <row r="60" spans="1:29" s="159" customFormat="1" ht="25.5" x14ac:dyDescent="0.2">
      <c r="A60" s="107"/>
      <c r="B60" s="188" t="s">
        <v>63</v>
      </c>
      <c r="C60" s="189"/>
      <c r="D60" s="108">
        <v>36487.5</v>
      </c>
      <c r="E60" s="108"/>
      <c r="F60" s="109">
        <v>18407.240000000002</v>
      </c>
      <c r="G60" s="109"/>
      <c r="H60" s="109">
        <v>54894.74</v>
      </c>
      <c r="AA60" s="160"/>
      <c r="AB60" s="160" t="s">
        <v>63</v>
      </c>
    </row>
    <row r="61" spans="1:29" s="159" customFormat="1" x14ac:dyDescent="0.2">
      <c r="A61" s="107"/>
      <c r="B61" s="190" t="s">
        <v>64</v>
      </c>
      <c r="C61" s="191"/>
      <c r="D61" s="108">
        <v>647332</v>
      </c>
      <c r="E61" s="108">
        <v>41058.879999999997</v>
      </c>
      <c r="F61" s="109">
        <v>97452.36</v>
      </c>
      <c r="G61" s="109"/>
      <c r="H61" s="109">
        <v>785843.24</v>
      </c>
      <c r="AA61" s="160"/>
      <c r="AB61" s="160"/>
      <c r="AC61" s="161" t="s">
        <v>64</v>
      </c>
    </row>
    <row r="62" spans="1:29" s="159" customFormat="1" x14ac:dyDescent="0.2">
      <c r="A62" s="177" t="s">
        <v>65</v>
      </c>
      <c r="B62" s="178"/>
      <c r="C62" s="178"/>
      <c r="D62" s="178"/>
      <c r="E62" s="178"/>
      <c r="F62" s="178"/>
      <c r="G62" s="178"/>
      <c r="H62" s="179"/>
      <c r="AA62" s="160" t="s">
        <v>65</v>
      </c>
      <c r="AB62" s="160"/>
      <c r="AC62" s="161"/>
    </row>
    <row r="63" spans="1:29" s="159" customFormat="1" ht="51" x14ac:dyDescent="0.2">
      <c r="A63" s="104">
        <v>25</v>
      </c>
      <c r="B63" s="105" t="s">
        <v>66</v>
      </c>
      <c r="C63" s="105" t="s">
        <v>67</v>
      </c>
      <c r="D63" s="106">
        <v>11651.98</v>
      </c>
      <c r="E63" s="106">
        <v>739.06</v>
      </c>
      <c r="F63" s="106"/>
      <c r="G63" s="106"/>
      <c r="H63" s="106">
        <v>12391.04</v>
      </c>
      <c r="AA63" s="160"/>
      <c r="AB63" s="160"/>
      <c r="AC63" s="161"/>
    </row>
    <row r="64" spans="1:29" s="159" customFormat="1" x14ac:dyDescent="0.2">
      <c r="A64" s="103"/>
      <c r="B64" s="105"/>
      <c r="C64" s="105"/>
      <c r="D64" s="106" t="s">
        <v>68</v>
      </c>
      <c r="E64" s="106" t="s">
        <v>69</v>
      </c>
      <c r="F64" s="106"/>
      <c r="G64" s="106"/>
      <c r="H64" s="106"/>
      <c r="AA64" s="160"/>
      <c r="AB64" s="160"/>
      <c r="AC64" s="161"/>
    </row>
    <row r="65" spans="1:29" s="159" customFormat="1" x14ac:dyDescent="0.2">
      <c r="A65" s="107"/>
      <c r="B65" s="188" t="s">
        <v>70</v>
      </c>
      <c r="C65" s="189"/>
      <c r="D65" s="108">
        <v>11651.98</v>
      </c>
      <c r="E65" s="108">
        <v>739.06</v>
      </c>
      <c r="F65" s="109"/>
      <c r="G65" s="109"/>
      <c r="H65" s="109">
        <v>12391.04</v>
      </c>
      <c r="AA65" s="160"/>
      <c r="AB65" s="160" t="s">
        <v>70</v>
      </c>
      <c r="AC65" s="161"/>
    </row>
    <row r="66" spans="1:29" s="159" customFormat="1" x14ac:dyDescent="0.2">
      <c r="A66" s="107"/>
      <c r="B66" s="190" t="s">
        <v>71</v>
      </c>
      <c r="C66" s="191"/>
      <c r="D66" s="108">
        <v>658983.98</v>
      </c>
      <c r="E66" s="108">
        <v>41797.94</v>
      </c>
      <c r="F66" s="109">
        <v>97452.36</v>
      </c>
      <c r="G66" s="109"/>
      <c r="H66" s="109">
        <v>798234.28</v>
      </c>
      <c r="AA66" s="160"/>
      <c r="AB66" s="160"/>
      <c r="AC66" s="161" t="s">
        <v>71</v>
      </c>
    </row>
    <row r="67" spans="1:29" s="159" customFormat="1" x14ac:dyDescent="0.2">
      <c r="A67" s="177" t="s">
        <v>72</v>
      </c>
      <c r="B67" s="178"/>
      <c r="C67" s="178"/>
      <c r="D67" s="178"/>
      <c r="E67" s="178"/>
      <c r="F67" s="178"/>
      <c r="G67" s="178"/>
      <c r="H67" s="179"/>
      <c r="AA67" s="160" t="s">
        <v>72</v>
      </c>
      <c r="AB67" s="160"/>
      <c r="AC67" s="161"/>
    </row>
    <row r="68" spans="1:29" s="159" customFormat="1" x14ac:dyDescent="0.2">
      <c r="A68" s="104">
        <v>26</v>
      </c>
      <c r="B68" s="105" t="s">
        <v>73</v>
      </c>
      <c r="C68" s="105" t="s">
        <v>74</v>
      </c>
      <c r="D68" s="106"/>
      <c r="E68" s="106"/>
      <c r="F68" s="106"/>
      <c r="G68" s="106">
        <v>10367.959999999999</v>
      </c>
      <c r="H68" s="106">
        <v>10367.959999999999</v>
      </c>
      <c r="AA68" s="160"/>
      <c r="AB68" s="160"/>
      <c r="AC68" s="161"/>
    </row>
    <row r="69" spans="1:29" s="159" customFormat="1" ht="63.75" x14ac:dyDescent="0.2">
      <c r="A69" s="104">
        <v>27</v>
      </c>
      <c r="B69" s="105" t="s">
        <v>4328</v>
      </c>
      <c r="C69" s="105" t="s">
        <v>4329</v>
      </c>
      <c r="D69" s="106"/>
      <c r="E69" s="106"/>
      <c r="F69" s="106"/>
      <c r="G69" s="106">
        <v>609</v>
      </c>
      <c r="H69" s="106">
        <v>609</v>
      </c>
      <c r="AA69" s="160"/>
      <c r="AB69" s="160"/>
      <c r="AC69" s="161"/>
    </row>
    <row r="70" spans="1:29" s="159" customFormat="1" ht="38.25" x14ac:dyDescent="0.2">
      <c r="A70" s="104">
        <v>28</v>
      </c>
      <c r="B70" s="105" t="s">
        <v>4330</v>
      </c>
      <c r="C70" s="105" t="s">
        <v>4331</v>
      </c>
      <c r="D70" s="106"/>
      <c r="E70" s="106"/>
      <c r="F70" s="106"/>
      <c r="G70" s="106">
        <v>562.84</v>
      </c>
      <c r="H70" s="106">
        <v>562.84</v>
      </c>
      <c r="AA70" s="160"/>
      <c r="AB70" s="160"/>
      <c r="AC70" s="161"/>
    </row>
    <row r="71" spans="1:29" s="159" customFormat="1" ht="25.5" x14ac:dyDescent="0.2">
      <c r="A71" s="104">
        <v>29</v>
      </c>
      <c r="B71" s="105" t="s">
        <v>4332</v>
      </c>
      <c r="C71" s="105" t="s">
        <v>4333</v>
      </c>
      <c r="D71" s="106"/>
      <c r="E71" s="106"/>
      <c r="F71" s="106"/>
      <c r="G71" s="106">
        <v>1280.1500000000001</v>
      </c>
      <c r="H71" s="106">
        <v>1280.1500000000001</v>
      </c>
      <c r="AA71" s="160"/>
      <c r="AB71" s="160"/>
      <c r="AC71" s="161"/>
    </row>
    <row r="72" spans="1:29" s="159" customFormat="1" ht="38.25" x14ac:dyDescent="0.2">
      <c r="A72" s="104">
        <v>30</v>
      </c>
      <c r="B72" s="105" t="s">
        <v>4334</v>
      </c>
      <c r="C72" s="105" t="s">
        <v>4335</v>
      </c>
      <c r="D72" s="106"/>
      <c r="E72" s="106"/>
      <c r="F72" s="106"/>
      <c r="G72" s="106">
        <v>215.51</v>
      </c>
      <c r="H72" s="106">
        <v>215.51</v>
      </c>
      <c r="AA72" s="160"/>
      <c r="AB72" s="160"/>
      <c r="AC72" s="161"/>
    </row>
    <row r="73" spans="1:29" s="159" customFormat="1" ht="51" x14ac:dyDescent="0.2">
      <c r="A73" s="104">
        <v>31</v>
      </c>
      <c r="B73" s="105" t="s">
        <v>4336</v>
      </c>
      <c r="C73" s="105" t="s">
        <v>4337</v>
      </c>
      <c r="D73" s="106"/>
      <c r="E73" s="106"/>
      <c r="F73" s="106"/>
      <c r="G73" s="106">
        <v>505.84</v>
      </c>
      <c r="H73" s="106">
        <v>505.84</v>
      </c>
      <c r="AA73" s="160"/>
      <c r="AB73" s="160"/>
      <c r="AC73" s="161"/>
    </row>
    <row r="74" spans="1:29" s="159" customFormat="1" x14ac:dyDescent="0.2">
      <c r="A74" s="103"/>
      <c r="B74" s="105"/>
      <c r="C74" s="105"/>
      <c r="D74" s="106"/>
      <c r="E74" s="106"/>
      <c r="F74" s="106"/>
      <c r="G74" s="106" t="s">
        <v>4338</v>
      </c>
      <c r="H74" s="106"/>
      <c r="AA74" s="160"/>
      <c r="AB74" s="160"/>
      <c r="AC74" s="161"/>
    </row>
    <row r="75" spans="1:29" s="159" customFormat="1" x14ac:dyDescent="0.2">
      <c r="A75" s="104">
        <v>32</v>
      </c>
      <c r="B75" s="105"/>
      <c r="C75" s="105" t="s">
        <v>4339</v>
      </c>
      <c r="D75" s="106"/>
      <c r="E75" s="106"/>
      <c r="F75" s="106"/>
      <c r="G75" s="106">
        <v>8696.11</v>
      </c>
      <c r="H75" s="106">
        <v>8696.11</v>
      </c>
      <c r="AA75" s="160"/>
      <c r="AB75" s="160"/>
      <c r="AC75" s="161"/>
    </row>
    <row r="76" spans="1:29" s="159" customFormat="1" ht="25.5" x14ac:dyDescent="0.2">
      <c r="A76" s="104">
        <v>33</v>
      </c>
      <c r="B76" s="105"/>
      <c r="C76" s="105" t="s">
        <v>4340</v>
      </c>
      <c r="D76" s="106"/>
      <c r="E76" s="106"/>
      <c r="F76" s="106"/>
      <c r="G76" s="106">
        <v>660</v>
      </c>
      <c r="H76" s="106">
        <v>660</v>
      </c>
      <c r="AA76" s="160"/>
      <c r="AB76" s="160"/>
      <c r="AC76" s="161"/>
    </row>
    <row r="77" spans="1:29" s="159" customFormat="1" x14ac:dyDescent="0.2">
      <c r="A77" s="107"/>
      <c r="B77" s="188" t="s">
        <v>75</v>
      </c>
      <c r="C77" s="189"/>
      <c r="D77" s="108"/>
      <c r="E77" s="108"/>
      <c r="F77" s="109"/>
      <c r="G77" s="109">
        <v>22897.41</v>
      </c>
      <c r="H77" s="109">
        <v>22897.41</v>
      </c>
      <c r="AA77" s="160"/>
      <c r="AB77" s="160" t="s">
        <v>75</v>
      </c>
      <c r="AC77" s="161"/>
    </row>
    <row r="78" spans="1:29" s="159" customFormat="1" x14ac:dyDescent="0.2">
      <c r="A78" s="107"/>
      <c r="B78" s="190" t="s">
        <v>76</v>
      </c>
      <c r="C78" s="191"/>
      <c r="D78" s="108">
        <v>658983.98</v>
      </c>
      <c r="E78" s="108">
        <v>41797.94</v>
      </c>
      <c r="F78" s="109">
        <v>97452.36</v>
      </c>
      <c r="G78" s="109">
        <v>22897.41</v>
      </c>
      <c r="H78" s="109">
        <v>821131.69</v>
      </c>
      <c r="AA78" s="160"/>
      <c r="AB78" s="160"/>
      <c r="AC78" s="161" t="s">
        <v>76</v>
      </c>
    </row>
    <row r="79" spans="1:29" s="159" customFormat="1" x14ac:dyDescent="0.2">
      <c r="A79" s="177" t="s">
        <v>4341</v>
      </c>
      <c r="B79" s="178"/>
      <c r="C79" s="178"/>
      <c r="D79" s="178"/>
      <c r="E79" s="178"/>
      <c r="F79" s="178"/>
      <c r="G79" s="178"/>
      <c r="H79" s="179"/>
      <c r="AA79" s="160" t="s">
        <v>4341</v>
      </c>
      <c r="AB79" s="160"/>
      <c r="AC79" s="161"/>
    </row>
    <row r="80" spans="1:29" s="159" customFormat="1" ht="25.5" x14ac:dyDescent="0.2">
      <c r="A80" s="104">
        <v>34</v>
      </c>
      <c r="B80" s="105" t="s">
        <v>4342</v>
      </c>
      <c r="C80" s="105" t="s">
        <v>4343</v>
      </c>
      <c r="D80" s="106"/>
      <c r="E80" s="106"/>
      <c r="F80" s="106"/>
      <c r="G80" s="106">
        <v>14862.48</v>
      </c>
      <c r="H80" s="106">
        <v>14862.48</v>
      </c>
      <c r="AA80" s="160"/>
      <c r="AB80" s="160"/>
      <c r="AC80" s="161"/>
    </row>
    <row r="81" spans="1:29" s="159" customFormat="1" x14ac:dyDescent="0.2">
      <c r="A81" s="103"/>
      <c r="B81" s="105"/>
      <c r="C81" s="105"/>
      <c r="D81" s="106"/>
      <c r="E81" s="106"/>
      <c r="F81" s="106"/>
      <c r="G81" s="106" t="s">
        <v>4344</v>
      </c>
      <c r="H81" s="106"/>
      <c r="AA81" s="160"/>
      <c r="AB81" s="160"/>
      <c r="AC81" s="161"/>
    </row>
    <row r="82" spans="1:29" s="159" customFormat="1" ht="25.5" x14ac:dyDescent="0.2">
      <c r="A82" s="107"/>
      <c r="B82" s="188" t="s">
        <v>4345</v>
      </c>
      <c r="C82" s="189"/>
      <c r="D82" s="108"/>
      <c r="E82" s="108"/>
      <c r="F82" s="109"/>
      <c r="G82" s="109">
        <v>14862.48</v>
      </c>
      <c r="H82" s="109">
        <v>14862.48</v>
      </c>
      <c r="AA82" s="160"/>
      <c r="AB82" s="160" t="s">
        <v>4345</v>
      </c>
      <c r="AC82" s="161"/>
    </row>
    <row r="83" spans="1:29" s="159" customFormat="1" ht="51" x14ac:dyDescent="0.2">
      <c r="A83" s="177" t="s">
        <v>77</v>
      </c>
      <c r="B83" s="178"/>
      <c r="C83" s="178"/>
      <c r="D83" s="178"/>
      <c r="E83" s="178"/>
      <c r="F83" s="178"/>
      <c r="G83" s="178"/>
      <c r="H83" s="179"/>
      <c r="AA83" s="160" t="s">
        <v>77</v>
      </c>
      <c r="AB83" s="160"/>
      <c r="AC83" s="161"/>
    </row>
    <row r="84" spans="1:29" s="159" customFormat="1" ht="25.5" x14ac:dyDescent="0.2">
      <c r="A84" s="104">
        <v>35</v>
      </c>
      <c r="B84" s="105"/>
      <c r="C84" s="105" t="s">
        <v>4346</v>
      </c>
      <c r="D84" s="106"/>
      <c r="E84" s="106"/>
      <c r="F84" s="106"/>
      <c r="G84" s="106">
        <v>269.07</v>
      </c>
      <c r="H84" s="106">
        <v>269.07</v>
      </c>
      <c r="AA84" s="160"/>
      <c r="AB84" s="160"/>
      <c r="AC84" s="161"/>
    </row>
    <row r="85" spans="1:29" s="159" customFormat="1" x14ac:dyDescent="0.2">
      <c r="A85" s="104">
        <v>36</v>
      </c>
      <c r="B85" s="105"/>
      <c r="C85" s="105" t="s">
        <v>4347</v>
      </c>
      <c r="D85" s="106"/>
      <c r="E85" s="106"/>
      <c r="F85" s="106"/>
      <c r="G85" s="106">
        <v>2471.88</v>
      </c>
      <c r="H85" s="106">
        <v>2471.88</v>
      </c>
      <c r="AA85" s="160"/>
      <c r="AB85" s="160"/>
      <c r="AC85" s="161"/>
    </row>
    <row r="86" spans="1:29" s="159" customFormat="1" x14ac:dyDescent="0.2">
      <c r="A86" s="104">
        <v>37</v>
      </c>
      <c r="B86" s="105"/>
      <c r="C86" s="105" t="s">
        <v>4348</v>
      </c>
      <c r="D86" s="106"/>
      <c r="E86" s="106"/>
      <c r="F86" s="106"/>
      <c r="G86" s="106">
        <v>3707.91</v>
      </c>
      <c r="H86" s="106">
        <v>3707.91</v>
      </c>
      <c r="AA86" s="160"/>
      <c r="AB86" s="160"/>
      <c r="AC86" s="161"/>
    </row>
    <row r="87" spans="1:29" s="159" customFormat="1" x14ac:dyDescent="0.2">
      <c r="A87" s="104">
        <v>38</v>
      </c>
      <c r="B87" s="105"/>
      <c r="C87" s="105" t="s">
        <v>4349</v>
      </c>
      <c r="D87" s="106"/>
      <c r="E87" s="106"/>
      <c r="F87" s="106"/>
      <c r="G87" s="106">
        <v>170.73</v>
      </c>
      <c r="H87" s="106">
        <v>170.73</v>
      </c>
      <c r="AA87" s="160"/>
      <c r="AB87" s="160"/>
      <c r="AC87" s="161"/>
    </row>
    <row r="88" spans="1:29" s="159" customFormat="1" x14ac:dyDescent="0.2">
      <c r="A88" s="104">
        <v>39</v>
      </c>
      <c r="B88" s="105"/>
      <c r="C88" s="105" t="s">
        <v>4350</v>
      </c>
      <c r="D88" s="106"/>
      <c r="E88" s="106"/>
      <c r="F88" s="106"/>
      <c r="G88" s="106">
        <v>598.54999999999995</v>
      </c>
      <c r="H88" s="106">
        <v>598.54999999999995</v>
      </c>
      <c r="AA88" s="160"/>
      <c r="AB88" s="160"/>
      <c r="AC88" s="161"/>
    </row>
    <row r="89" spans="1:29" s="159" customFormat="1" ht="25.5" x14ac:dyDescent="0.2">
      <c r="A89" s="104">
        <v>40</v>
      </c>
      <c r="B89" s="105"/>
      <c r="C89" s="105" t="s">
        <v>4351</v>
      </c>
      <c r="D89" s="106"/>
      <c r="E89" s="106"/>
      <c r="F89" s="106"/>
      <c r="G89" s="106">
        <v>20</v>
      </c>
      <c r="H89" s="106">
        <v>20</v>
      </c>
      <c r="AA89" s="160"/>
      <c r="AB89" s="160"/>
      <c r="AC89" s="161"/>
    </row>
    <row r="90" spans="1:29" s="159" customFormat="1" x14ac:dyDescent="0.2">
      <c r="A90" s="104">
        <v>41</v>
      </c>
      <c r="B90" s="105"/>
      <c r="C90" s="105" t="s">
        <v>4352</v>
      </c>
      <c r="D90" s="106"/>
      <c r="E90" s="106"/>
      <c r="F90" s="106"/>
      <c r="G90" s="106">
        <v>224.88</v>
      </c>
      <c r="H90" s="106">
        <v>224.88</v>
      </c>
      <c r="AA90" s="160"/>
      <c r="AB90" s="160"/>
      <c r="AC90" s="161"/>
    </row>
    <row r="91" spans="1:29" s="159" customFormat="1" x14ac:dyDescent="0.2">
      <c r="A91" s="104">
        <v>42</v>
      </c>
      <c r="B91" s="105"/>
      <c r="C91" s="105" t="s">
        <v>4353</v>
      </c>
      <c r="D91" s="106"/>
      <c r="E91" s="106"/>
      <c r="F91" s="106"/>
      <c r="G91" s="106">
        <v>896.49</v>
      </c>
      <c r="H91" s="106">
        <v>896.49</v>
      </c>
      <c r="AA91" s="160"/>
      <c r="AB91" s="160"/>
      <c r="AC91" s="161"/>
    </row>
    <row r="92" spans="1:29" s="159" customFormat="1" x14ac:dyDescent="0.2">
      <c r="A92" s="104">
        <v>43</v>
      </c>
      <c r="B92" s="105"/>
      <c r="C92" s="105" t="s">
        <v>4354</v>
      </c>
      <c r="D92" s="106"/>
      <c r="E92" s="106"/>
      <c r="F92" s="106"/>
      <c r="G92" s="106">
        <v>15.69</v>
      </c>
      <c r="H92" s="106">
        <v>15.69</v>
      </c>
      <c r="AA92" s="160"/>
      <c r="AB92" s="160"/>
      <c r="AC92" s="161"/>
    </row>
    <row r="93" spans="1:29" s="159" customFormat="1" x14ac:dyDescent="0.2">
      <c r="A93" s="104">
        <v>44</v>
      </c>
      <c r="B93" s="105"/>
      <c r="C93" s="105" t="s">
        <v>4355</v>
      </c>
      <c r="D93" s="106"/>
      <c r="E93" s="106"/>
      <c r="F93" s="106"/>
      <c r="G93" s="106">
        <v>2286.1799999999998</v>
      </c>
      <c r="H93" s="106">
        <v>2286.1799999999998</v>
      </c>
      <c r="AA93" s="160"/>
      <c r="AB93" s="160"/>
      <c r="AC93" s="161"/>
    </row>
    <row r="94" spans="1:29" s="159" customFormat="1" x14ac:dyDescent="0.2">
      <c r="A94" s="104">
        <v>45</v>
      </c>
      <c r="B94" s="105"/>
      <c r="C94" s="105" t="s">
        <v>4356</v>
      </c>
      <c r="D94" s="106"/>
      <c r="E94" s="106"/>
      <c r="F94" s="106"/>
      <c r="G94" s="106">
        <v>3615.76</v>
      </c>
      <c r="H94" s="106">
        <v>3615.76</v>
      </c>
      <c r="AA94" s="160"/>
      <c r="AB94" s="160"/>
      <c r="AC94" s="161"/>
    </row>
    <row r="95" spans="1:29" s="159" customFormat="1" ht="51" x14ac:dyDescent="0.2">
      <c r="A95" s="104">
        <v>46</v>
      </c>
      <c r="B95" s="105"/>
      <c r="C95" s="105" t="s">
        <v>4357</v>
      </c>
      <c r="D95" s="106"/>
      <c r="E95" s="106"/>
      <c r="F95" s="106"/>
      <c r="G95" s="106">
        <v>359.17</v>
      </c>
      <c r="H95" s="106">
        <v>359.17</v>
      </c>
      <c r="AA95" s="160"/>
      <c r="AB95" s="160"/>
      <c r="AC95" s="161"/>
    </row>
    <row r="96" spans="1:29" s="159" customFormat="1" ht="107.25" customHeight="1" x14ac:dyDescent="0.2">
      <c r="A96" s="107"/>
      <c r="B96" s="188" t="s">
        <v>4358</v>
      </c>
      <c r="C96" s="189"/>
      <c r="D96" s="108"/>
      <c r="E96" s="108"/>
      <c r="F96" s="109"/>
      <c r="G96" s="109">
        <v>14636.31</v>
      </c>
      <c r="H96" s="109">
        <v>14636.31</v>
      </c>
      <c r="AA96" s="160"/>
      <c r="AB96" s="160" t="s">
        <v>4358</v>
      </c>
      <c r="AC96" s="161"/>
    </row>
    <row r="97" spans="1:53" s="159" customFormat="1" x14ac:dyDescent="0.2">
      <c r="A97" s="107"/>
      <c r="B97" s="190" t="s">
        <v>78</v>
      </c>
      <c r="C97" s="191"/>
      <c r="D97" s="108">
        <v>658983.98</v>
      </c>
      <c r="E97" s="108">
        <v>41797.94</v>
      </c>
      <c r="F97" s="109">
        <v>97452.36</v>
      </c>
      <c r="G97" s="109">
        <v>52396.2</v>
      </c>
      <c r="H97" s="109">
        <v>850630.48</v>
      </c>
      <c r="AA97" s="160"/>
      <c r="AB97" s="160"/>
      <c r="AC97" s="161" t="s">
        <v>78</v>
      </c>
    </row>
    <row r="98" spans="1:53" s="159" customFormat="1" x14ac:dyDescent="0.2">
      <c r="A98" s="177" t="s">
        <v>79</v>
      </c>
      <c r="B98" s="178"/>
      <c r="C98" s="178"/>
      <c r="D98" s="178"/>
      <c r="E98" s="178"/>
      <c r="F98" s="178"/>
      <c r="G98" s="178"/>
      <c r="H98" s="179"/>
      <c r="AA98" s="160" t="s">
        <v>79</v>
      </c>
      <c r="AB98" s="160"/>
      <c r="AC98" s="161"/>
    </row>
    <row r="99" spans="1:53" s="159" customFormat="1" ht="25.5" x14ac:dyDescent="0.2">
      <c r="A99" s="104">
        <v>47</v>
      </c>
      <c r="B99" s="105" t="s">
        <v>80</v>
      </c>
      <c r="C99" s="105" t="s">
        <v>4359</v>
      </c>
      <c r="D99" s="106">
        <v>13179.68</v>
      </c>
      <c r="E99" s="106">
        <v>835.96</v>
      </c>
      <c r="F99" s="106">
        <v>1949.05</v>
      </c>
      <c r="G99" s="106">
        <v>1047.92</v>
      </c>
      <c r="H99" s="106">
        <v>17012.61</v>
      </c>
      <c r="AA99" s="160"/>
      <c r="AB99" s="160"/>
      <c r="AC99" s="161"/>
    </row>
    <row r="100" spans="1:53" s="159" customFormat="1" x14ac:dyDescent="0.2">
      <c r="A100" s="103"/>
      <c r="B100" s="105"/>
      <c r="C100" s="105"/>
      <c r="D100" s="106" t="s">
        <v>4360</v>
      </c>
      <c r="E100" s="106" t="s">
        <v>4361</v>
      </c>
      <c r="F100" s="106" t="s">
        <v>4362</v>
      </c>
      <c r="G100" s="106" t="s">
        <v>4363</v>
      </c>
      <c r="H100" s="106"/>
      <c r="AA100" s="160"/>
      <c r="AB100" s="160"/>
      <c r="AC100" s="161"/>
    </row>
    <row r="101" spans="1:53" s="159" customFormat="1" x14ac:dyDescent="0.2">
      <c r="A101" s="107"/>
      <c r="B101" s="188" t="s">
        <v>86</v>
      </c>
      <c r="C101" s="189"/>
      <c r="D101" s="108">
        <v>13179.68</v>
      </c>
      <c r="E101" s="108">
        <v>835.96</v>
      </c>
      <c r="F101" s="109">
        <v>1949.05</v>
      </c>
      <c r="G101" s="109">
        <v>1047.92</v>
      </c>
      <c r="H101" s="109">
        <v>17012.61</v>
      </c>
      <c r="AA101" s="160"/>
      <c r="AB101" s="160" t="s">
        <v>86</v>
      </c>
      <c r="AC101" s="161"/>
    </row>
    <row r="102" spans="1:53" s="159" customFormat="1" x14ac:dyDescent="0.2">
      <c r="A102" s="107"/>
      <c r="B102" s="190" t="s">
        <v>87</v>
      </c>
      <c r="C102" s="191"/>
      <c r="D102" s="108">
        <v>672163.66</v>
      </c>
      <c r="E102" s="108">
        <v>42633.9</v>
      </c>
      <c r="F102" s="109">
        <v>99401.41</v>
      </c>
      <c r="G102" s="109">
        <v>53444.12</v>
      </c>
      <c r="H102" s="109">
        <v>867643.09</v>
      </c>
      <c r="AA102" s="160"/>
      <c r="AB102" s="160"/>
      <c r="AC102" s="161" t="s">
        <v>87</v>
      </c>
    </row>
    <row r="103" spans="1:53" s="159" customFormat="1" x14ac:dyDescent="0.2">
      <c r="A103" s="177" t="s">
        <v>88</v>
      </c>
      <c r="B103" s="178"/>
      <c r="C103" s="178"/>
      <c r="D103" s="178"/>
      <c r="E103" s="178"/>
      <c r="F103" s="178"/>
      <c r="G103" s="178"/>
      <c r="H103" s="179"/>
      <c r="AA103" s="160" t="s">
        <v>88</v>
      </c>
      <c r="AB103" s="160"/>
      <c r="AC103" s="161"/>
    </row>
    <row r="104" spans="1:53" s="159" customFormat="1" x14ac:dyDescent="0.2">
      <c r="A104" s="104">
        <v>48</v>
      </c>
      <c r="B104" s="105" t="s">
        <v>89</v>
      </c>
      <c r="C104" s="105" t="s">
        <v>4364</v>
      </c>
      <c r="D104" s="106">
        <v>134432.73000000001</v>
      </c>
      <c r="E104" s="106">
        <v>8526.7800000000007</v>
      </c>
      <c r="F104" s="106">
        <v>19880.28</v>
      </c>
      <c r="G104" s="106">
        <v>9281.02</v>
      </c>
      <c r="H104" s="106">
        <v>172120.81</v>
      </c>
      <c r="AA104" s="160"/>
      <c r="AB104" s="160"/>
      <c r="AC104" s="161"/>
    </row>
    <row r="105" spans="1:53" s="159" customFormat="1" ht="38.25" x14ac:dyDescent="0.2">
      <c r="A105" s="103"/>
      <c r="B105" s="105"/>
      <c r="C105" s="105"/>
      <c r="D105" s="106" t="s">
        <v>91</v>
      </c>
      <c r="E105" s="106" t="s">
        <v>92</v>
      </c>
      <c r="F105" s="106" t="s">
        <v>93</v>
      </c>
      <c r="G105" s="106" t="s">
        <v>4365</v>
      </c>
      <c r="H105" s="106"/>
      <c r="AA105" s="160"/>
      <c r="AB105" s="160"/>
      <c r="AC105" s="161"/>
    </row>
    <row r="106" spans="1:53" s="159" customFormat="1" x14ac:dyDescent="0.2">
      <c r="A106" s="107"/>
      <c r="B106" s="188" t="s">
        <v>95</v>
      </c>
      <c r="C106" s="189"/>
      <c r="D106" s="108">
        <v>134432.73000000001</v>
      </c>
      <c r="E106" s="108">
        <v>8526.7800000000007</v>
      </c>
      <c r="F106" s="109">
        <v>19880.28</v>
      </c>
      <c r="G106" s="109">
        <v>9281.02</v>
      </c>
      <c r="H106" s="109">
        <v>172120.81</v>
      </c>
      <c r="AA106" s="160"/>
      <c r="AB106" s="160" t="s">
        <v>95</v>
      </c>
      <c r="AC106" s="161"/>
    </row>
    <row r="107" spans="1:53" s="159" customFormat="1" x14ac:dyDescent="0.2">
      <c r="A107" s="107"/>
      <c r="B107" s="190" t="s">
        <v>96</v>
      </c>
      <c r="C107" s="191"/>
      <c r="D107" s="108">
        <v>806596.39</v>
      </c>
      <c r="E107" s="108">
        <v>51160.68</v>
      </c>
      <c r="F107" s="109">
        <v>119281.69</v>
      </c>
      <c r="G107" s="109">
        <v>62725.14</v>
      </c>
      <c r="H107" s="109">
        <v>1039763.9</v>
      </c>
      <c r="AA107" s="160"/>
      <c r="AB107" s="160"/>
      <c r="AC107" s="161" t="s">
        <v>96</v>
      </c>
    </row>
    <row r="110" spans="1:53" s="166" customFormat="1" outlineLevel="1" x14ac:dyDescent="0.25">
      <c r="A110" s="162" t="s">
        <v>97</v>
      </c>
      <c r="B110" s="163"/>
      <c r="C110" s="192"/>
      <c r="D110" s="192"/>
      <c r="E110" s="193"/>
      <c r="F110" s="193"/>
      <c r="G110" s="193"/>
      <c r="H110" s="193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 t="s">
        <v>4</v>
      </c>
      <c r="AE110" s="164" t="s">
        <v>4</v>
      </c>
      <c r="AF110" s="165" t="s">
        <v>4</v>
      </c>
      <c r="AG110" s="165" t="s">
        <v>4</v>
      </c>
      <c r="AH110" s="165" t="s">
        <v>4</v>
      </c>
      <c r="AI110" s="165" t="s">
        <v>4</v>
      </c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</row>
    <row r="111" spans="1:53" s="168" customFormat="1" outlineLevel="1" x14ac:dyDescent="0.25">
      <c r="A111" s="167"/>
      <c r="B111" s="167"/>
      <c r="C111" s="180" t="s">
        <v>98</v>
      </c>
      <c r="D111" s="180"/>
      <c r="E111" s="180"/>
      <c r="F111" s="180"/>
      <c r="G111" s="180"/>
      <c r="H111" s="18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</row>
    <row r="112" spans="1:53" s="166" customFormat="1" outlineLevel="1" x14ac:dyDescent="0.2">
      <c r="A112" s="162" t="s">
        <v>99</v>
      </c>
      <c r="B112" s="163"/>
      <c r="C112" s="159"/>
      <c r="D112" s="169"/>
      <c r="E112" s="193"/>
      <c r="F112" s="193"/>
      <c r="G112" s="193"/>
      <c r="H112" s="193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5" t="s">
        <v>4</v>
      </c>
      <c r="AK112" s="165" t="s">
        <v>4</v>
      </c>
      <c r="AL112" s="165" t="s">
        <v>4</v>
      </c>
      <c r="AM112" s="165" t="s">
        <v>4</v>
      </c>
      <c r="AN112" s="164"/>
      <c r="AO112" s="164"/>
      <c r="AP112" s="164"/>
      <c r="AQ112" s="164"/>
      <c r="AR112" s="164"/>
      <c r="AS112" s="164"/>
      <c r="AT112" s="164"/>
      <c r="AU112" s="164"/>
      <c r="AV112" s="164"/>
      <c r="AW112" s="164"/>
      <c r="AX112" s="164"/>
      <c r="AY112" s="164"/>
      <c r="AZ112" s="164"/>
      <c r="BA112" s="164"/>
    </row>
    <row r="113" spans="1:53" s="168" customFormat="1" outlineLevel="1" x14ac:dyDescent="0.25">
      <c r="A113" s="167"/>
      <c r="B113" s="167"/>
      <c r="C113" s="180" t="s">
        <v>98</v>
      </c>
      <c r="D113" s="180"/>
      <c r="E113" s="180"/>
      <c r="F113" s="180"/>
      <c r="G113" s="180"/>
      <c r="H113" s="18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</row>
    <row r="114" spans="1:53" s="166" customFormat="1" outlineLevel="1" x14ac:dyDescent="0.25">
      <c r="A114" s="194" t="s">
        <v>100</v>
      </c>
      <c r="B114" s="194"/>
      <c r="C114" s="194"/>
      <c r="D114" s="194"/>
      <c r="E114" s="193"/>
      <c r="F114" s="193"/>
      <c r="G114" s="193"/>
      <c r="H114" s="193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5" t="s">
        <v>100</v>
      </c>
      <c r="AO114" s="165" t="s">
        <v>4</v>
      </c>
      <c r="AP114" s="165" t="s">
        <v>4</v>
      </c>
      <c r="AQ114" s="165" t="s">
        <v>4</v>
      </c>
      <c r="AR114" s="165" t="s">
        <v>4</v>
      </c>
      <c r="AS114" s="165" t="s">
        <v>4</v>
      </c>
      <c r="AT114" s="165" t="s">
        <v>4</v>
      </c>
      <c r="AU114" s="165" t="s">
        <v>4</v>
      </c>
      <c r="AV114" s="164"/>
      <c r="AW114" s="164"/>
      <c r="AX114" s="164"/>
      <c r="AY114" s="164"/>
      <c r="AZ114" s="164"/>
      <c r="BA114" s="164"/>
    </row>
    <row r="115" spans="1:53" s="168" customFormat="1" outlineLevel="1" x14ac:dyDescent="0.25">
      <c r="A115" s="167"/>
      <c r="B115" s="167"/>
      <c r="C115" s="180" t="s">
        <v>98</v>
      </c>
      <c r="D115" s="180"/>
      <c r="E115" s="180"/>
      <c r="F115" s="180"/>
      <c r="G115" s="180"/>
      <c r="H115" s="18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</row>
    <row r="116" spans="1:53" s="166" customFormat="1" x14ac:dyDescent="0.25">
      <c r="A116" s="162" t="s">
        <v>2</v>
      </c>
      <c r="B116" s="163"/>
      <c r="C116" s="195"/>
      <c r="D116" s="195"/>
      <c r="E116" s="193"/>
      <c r="F116" s="193"/>
      <c r="G116" s="193"/>
      <c r="H116" s="193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64"/>
      <c r="AR116" s="164"/>
      <c r="AS116" s="164"/>
      <c r="AT116" s="164"/>
      <c r="AU116" s="164"/>
      <c r="AV116" s="165" t="s">
        <v>4</v>
      </c>
      <c r="AW116" s="165" t="s">
        <v>4</v>
      </c>
      <c r="AX116" s="165" t="s">
        <v>4</v>
      </c>
      <c r="AY116" s="165" t="s">
        <v>4</v>
      </c>
      <c r="AZ116" s="165" t="s">
        <v>4</v>
      </c>
      <c r="BA116" s="165" t="s">
        <v>4</v>
      </c>
    </row>
    <row r="117" spans="1:53" s="168" customFormat="1" x14ac:dyDescent="0.25">
      <c r="A117" s="167"/>
      <c r="B117" s="167"/>
      <c r="C117" s="180" t="s">
        <v>101</v>
      </c>
      <c r="D117" s="180"/>
      <c r="E117" s="180"/>
      <c r="F117" s="180"/>
      <c r="G117" s="180"/>
      <c r="H117" s="18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</row>
    <row r="118" spans="1:53" x14ac:dyDescent="0.2">
      <c r="A118" s="162" t="s">
        <v>102</v>
      </c>
      <c r="B118" s="163"/>
      <c r="C118" s="195"/>
      <c r="D118" s="195"/>
      <c r="E118" s="193"/>
      <c r="F118" s="193"/>
      <c r="G118" s="193"/>
      <c r="H118" s="193"/>
    </row>
    <row r="119" spans="1:53" x14ac:dyDescent="0.2">
      <c r="A119" s="167"/>
      <c r="B119" s="167"/>
      <c r="C119" s="180" t="s">
        <v>101</v>
      </c>
      <c r="D119" s="180"/>
      <c r="E119" s="180"/>
      <c r="F119" s="180"/>
      <c r="G119" s="180"/>
      <c r="H119" s="180"/>
    </row>
    <row r="120" spans="1:53" x14ac:dyDescent="0.2">
      <c r="A120" s="162" t="s">
        <v>103</v>
      </c>
      <c r="B120" s="163"/>
      <c r="C120" s="195"/>
      <c r="D120" s="195"/>
      <c r="E120" s="193"/>
      <c r="F120" s="193"/>
      <c r="G120" s="193"/>
      <c r="H120" s="193"/>
    </row>
    <row r="121" spans="1:53" x14ac:dyDescent="0.2">
      <c r="A121" s="167"/>
      <c r="B121" s="167"/>
      <c r="C121" s="180" t="s">
        <v>101</v>
      </c>
      <c r="D121" s="180"/>
      <c r="E121" s="180"/>
      <c r="F121" s="180"/>
      <c r="G121" s="180"/>
      <c r="H121" s="180"/>
    </row>
    <row r="123" spans="1:53" x14ac:dyDescent="0.2">
      <c r="A123" s="151" t="s">
        <v>104</v>
      </c>
      <c r="B123" s="152"/>
      <c r="C123" s="196"/>
      <c r="D123" s="196"/>
      <c r="E123" s="197"/>
      <c r="F123" s="197"/>
      <c r="G123" s="197"/>
      <c r="H123" s="197"/>
    </row>
    <row r="124" spans="1:53" x14ac:dyDescent="0.2">
      <c r="A124" s="153"/>
      <c r="B124" s="153"/>
      <c r="C124" s="198" t="s">
        <v>101</v>
      </c>
      <c r="D124" s="198"/>
      <c r="E124" s="198"/>
      <c r="F124" s="198"/>
      <c r="G124" s="198"/>
      <c r="H124" s="198"/>
    </row>
  </sheetData>
  <mergeCells count="67">
    <mergeCell ref="C123:D123"/>
    <mergeCell ref="E123:H123"/>
    <mergeCell ref="C124:H124"/>
    <mergeCell ref="C118:D118"/>
    <mergeCell ref="E118:H118"/>
    <mergeCell ref="C119:H119"/>
    <mergeCell ref="C120:D120"/>
    <mergeCell ref="E120:H120"/>
    <mergeCell ref="C121:H121"/>
    <mergeCell ref="C117:H117"/>
    <mergeCell ref="B107:C107"/>
    <mergeCell ref="C110:D110"/>
    <mergeCell ref="E110:H110"/>
    <mergeCell ref="C111:H111"/>
    <mergeCell ref="E112:H112"/>
    <mergeCell ref="C113:H113"/>
    <mergeCell ref="A114:D114"/>
    <mergeCell ref="E114:H114"/>
    <mergeCell ref="C115:H115"/>
    <mergeCell ref="C116:D116"/>
    <mergeCell ref="E116:H116"/>
    <mergeCell ref="B106:C106"/>
    <mergeCell ref="B77:C77"/>
    <mergeCell ref="B78:C78"/>
    <mergeCell ref="A79:H79"/>
    <mergeCell ref="B82:C82"/>
    <mergeCell ref="A83:H83"/>
    <mergeCell ref="B96:C96"/>
    <mergeCell ref="B97:C97"/>
    <mergeCell ref="A98:H98"/>
    <mergeCell ref="B101:C101"/>
    <mergeCell ref="B102:C102"/>
    <mergeCell ref="A103:H103"/>
    <mergeCell ref="A67:H67"/>
    <mergeCell ref="B45:C45"/>
    <mergeCell ref="A46:H46"/>
    <mergeCell ref="B48:C48"/>
    <mergeCell ref="A49:H49"/>
    <mergeCell ref="B56:C56"/>
    <mergeCell ref="A57:H57"/>
    <mergeCell ref="B60:C60"/>
    <mergeCell ref="B61:C61"/>
    <mergeCell ref="A62:H62"/>
    <mergeCell ref="B65:C65"/>
    <mergeCell ref="B66:C66"/>
    <mergeCell ref="A43:H43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27:C27"/>
    <mergeCell ref="A28:H28"/>
    <mergeCell ref="B42:C42"/>
    <mergeCell ref="B16:G16"/>
    <mergeCell ref="C4:G4"/>
    <mergeCell ref="C5:G5"/>
    <mergeCell ref="C9:G9"/>
    <mergeCell ref="C10:G10"/>
    <mergeCell ref="B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6"/>
  <sheetViews>
    <sheetView topLeftCell="A58" zoomScale="75" zoomScaleNormal="75" workbookViewId="0">
      <selection activeCell="A95" sqref="A95:H96"/>
    </sheetView>
  </sheetViews>
  <sheetFormatPr defaultColWidth="9.140625" defaultRowHeight="11.25" customHeight="1" outlineLevelRow="1" x14ac:dyDescent="0.25"/>
  <cols>
    <col min="1" max="1" width="6.7109375" style="149" customWidth="1"/>
    <col min="2" max="2" width="22.140625" style="149" customWidth="1"/>
    <col min="3" max="3" width="32.7109375" style="149" customWidth="1"/>
    <col min="4" max="7" width="20.28515625" style="149" customWidth="1"/>
    <col min="8" max="8" width="18.140625" style="149" customWidth="1"/>
    <col min="9" max="37" width="18.140625" style="150" customWidth="1"/>
    <col min="38" max="38" width="8.5703125" style="150" customWidth="1"/>
    <col min="39" max="16384" width="9.140625" style="149"/>
  </cols>
  <sheetData>
    <row r="1" spans="1:9" s="129" customFormat="1" ht="12.75" x14ac:dyDescent="0.2">
      <c r="A1" s="127"/>
      <c r="B1" s="127"/>
      <c r="C1" s="127"/>
      <c r="D1" s="127"/>
      <c r="E1" s="127"/>
      <c r="F1" s="127"/>
      <c r="G1" s="127"/>
      <c r="H1" s="128" t="s">
        <v>0</v>
      </c>
    </row>
    <row r="2" spans="1:9" s="129" customFormat="1" ht="12.75" x14ac:dyDescent="0.2">
      <c r="A2" s="130"/>
      <c r="B2" s="130"/>
      <c r="C2" s="130"/>
      <c r="D2" s="130"/>
      <c r="E2" s="130"/>
      <c r="F2" s="130"/>
      <c r="G2" s="130"/>
      <c r="H2" s="128" t="s">
        <v>1</v>
      </c>
    </row>
    <row r="3" spans="1:9" s="129" customFormat="1" ht="12.75" x14ac:dyDescent="0.2">
      <c r="A3" s="130"/>
      <c r="B3" s="130"/>
      <c r="C3" s="130"/>
      <c r="D3" s="130"/>
      <c r="E3" s="130"/>
      <c r="F3" s="130"/>
      <c r="G3" s="130"/>
      <c r="H3" s="128"/>
    </row>
    <row r="4" spans="1:9" s="129" customFormat="1" ht="12.75" x14ac:dyDescent="0.2">
      <c r="A4" s="130"/>
      <c r="B4" s="130" t="s">
        <v>2</v>
      </c>
      <c r="C4" s="217" t="s">
        <v>4303</v>
      </c>
      <c r="D4" s="217"/>
      <c r="E4" s="217"/>
      <c r="F4" s="217"/>
      <c r="G4" s="217"/>
      <c r="H4" s="130"/>
    </row>
    <row r="5" spans="1:9" s="129" customFormat="1" ht="10.5" customHeight="1" x14ac:dyDescent="0.2">
      <c r="A5" s="130"/>
      <c r="B5" s="130"/>
      <c r="C5" s="218" t="s">
        <v>5</v>
      </c>
      <c r="D5" s="218"/>
      <c r="E5" s="218"/>
      <c r="F5" s="218"/>
      <c r="G5" s="218"/>
      <c r="H5" s="130"/>
    </row>
    <row r="6" spans="1:9" s="129" customFormat="1" ht="17.25" customHeight="1" x14ac:dyDescent="0.2">
      <c r="A6" s="130"/>
      <c r="B6" s="130" t="s">
        <v>176</v>
      </c>
      <c r="C6" s="131"/>
      <c r="D6" s="131"/>
      <c r="E6" s="131"/>
      <c r="F6" s="131"/>
      <c r="G6" s="131"/>
      <c r="H6" s="130"/>
    </row>
    <row r="7" spans="1:9" s="129" customFormat="1" ht="17.25" customHeight="1" x14ac:dyDescent="0.2">
      <c r="A7" s="130"/>
      <c r="B7" s="130"/>
      <c r="C7" s="131"/>
      <c r="D7" s="131"/>
      <c r="E7" s="131"/>
      <c r="F7" s="131"/>
      <c r="G7" s="131"/>
      <c r="H7" s="130"/>
    </row>
    <row r="8" spans="1:9" s="129" customFormat="1" ht="17.25" customHeight="1" x14ac:dyDescent="0.2">
      <c r="A8" s="130"/>
      <c r="B8" s="132" t="s">
        <v>4304</v>
      </c>
      <c r="C8" s="131"/>
      <c r="D8" s="133">
        <f>H77</f>
        <v>176371313.71999997</v>
      </c>
      <c r="E8" s="134" t="s">
        <v>4305</v>
      </c>
      <c r="F8" s="131"/>
      <c r="G8" s="131"/>
      <c r="H8" s="130"/>
    </row>
    <row r="9" spans="1:9" s="129" customFormat="1" ht="17.25" customHeight="1" x14ac:dyDescent="0.2">
      <c r="A9" s="130"/>
      <c r="B9" s="130"/>
      <c r="C9" s="219"/>
      <c r="D9" s="219"/>
      <c r="E9" s="219"/>
      <c r="F9" s="219"/>
      <c r="G9" s="219"/>
      <c r="H9" s="130"/>
    </row>
    <row r="10" spans="1:9" s="129" customFormat="1" ht="11.25" customHeight="1" x14ac:dyDescent="0.2">
      <c r="A10" s="135"/>
      <c r="B10" s="135"/>
      <c r="C10" s="218" t="s">
        <v>6</v>
      </c>
      <c r="D10" s="218"/>
      <c r="E10" s="218"/>
      <c r="F10" s="218"/>
      <c r="G10" s="218"/>
      <c r="H10" s="135"/>
    </row>
    <row r="11" spans="1:9" s="129" customFormat="1" ht="11.25" customHeight="1" x14ac:dyDescent="0.2">
      <c r="A11" s="135"/>
      <c r="B11" s="135"/>
      <c r="C11" s="131"/>
      <c r="D11" s="131"/>
      <c r="E11" s="131"/>
      <c r="F11" s="131"/>
      <c r="G11" s="131"/>
      <c r="H11" s="135"/>
    </row>
    <row r="12" spans="1:9" s="129" customFormat="1" ht="12.75" x14ac:dyDescent="0.2">
      <c r="A12" s="135"/>
      <c r="B12" s="220" t="s">
        <v>7</v>
      </c>
      <c r="C12" s="220"/>
      <c r="D12" s="220"/>
      <c r="E12" s="220"/>
      <c r="F12" s="220"/>
      <c r="G12" s="220"/>
      <c r="H12" s="135"/>
    </row>
    <row r="13" spans="1:9" s="129" customFormat="1" ht="11.25" customHeight="1" x14ac:dyDescent="0.2">
      <c r="A13" s="135"/>
      <c r="B13" s="135"/>
      <c r="C13" s="131"/>
      <c r="D13" s="131"/>
      <c r="E13" s="131"/>
      <c r="F13" s="131"/>
      <c r="G13" s="131"/>
      <c r="H13" s="135"/>
    </row>
    <row r="14" spans="1:9" s="129" customFormat="1" ht="11.25" customHeight="1" x14ac:dyDescent="0.2">
      <c r="A14" s="135"/>
      <c r="B14" s="135"/>
      <c r="C14" s="131"/>
      <c r="D14" s="131"/>
      <c r="E14" s="131"/>
      <c r="F14" s="131"/>
      <c r="G14" s="131"/>
      <c r="H14" s="135"/>
    </row>
    <row r="15" spans="1:9" s="129" customFormat="1" ht="11.25" customHeight="1" x14ac:dyDescent="0.2">
      <c r="A15" s="135"/>
      <c r="B15" s="135"/>
      <c r="C15" s="131"/>
      <c r="D15" s="131"/>
      <c r="E15" s="131"/>
      <c r="F15" s="131"/>
      <c r="G15" s="131"/>
      <c r="H15" s="135"/>
    </row>
    <row r="16" spans="1:9" s="129" customFormat="1" ht="12.75" customHeight="1" x14ac:dyDescent="0.2">
      <c r="A16" s="136"/>
      <c r="B16" s="214" t="s">
        <v>8</v>
      </c>
      <c r="C16" s="214"/>
      <c r="D16" s="214"/>
      <c r="E16" s="214"/>
      <c r="F16" s="214"/>
      <c r="G16" s="214"/>
      <c r="H16" s="136"/>
      <c r="I16" s="137" t="s">
        <v>4</v>
      </c>
    </row>
    <row r="17" spans="1:15" s="129" customFormat="1" ht="13.5" customHeight="1" x14ac:dyDescent="0.25">
      <c r="A17" s="138"/>
      <c r="B17" s="215" t="s">
        <v>9</v>
      </c>
      <c r="C17" s="215"/>
      <c r="D17" s="215"/>
      <c r="E17" s="215"/>
      <c r="F17" s="215"/>
      <c r="G17" s="215"/>
      <c r="H17" s="138"/>
    </row>
    <row r="18" spans="1:15" s="129" customFormat="1" ht="9.75" customHeight="1" x14ac:dyDescent="0.25">
      <c r="A18" s="138"/>
      <c r="B18" s="139"/>
      <c r="C18" s="139"/>
      <c r="D18" s="139"/>
      <c r="E18" s="139"/>
      <c r="F18" s="139"/>
      <c r="G18" s="139"/>
      <c r="H18" s="138"/>
    </row>
    <row r="19" spans="1:15" s="129" customFormat="1" ht="12.75" customHeight="1" x14ac:dyDescent="0.25">
      <c r="A19" s="138"/>
      <c r="B19" s="139"/>
      <c r="C19" s="139"/>
      <c r="D19" s="139"/>
      <c r="E19" s="139"/>
      <c r="F19" s="139"/>
      <c r="G19" s="139"/>
      <c r="H19" s="138"/>
      <c r="J19" s="137" t="s">
        <v>4</v>
      </c>
      <c r="K19" s="137" t="s">
        <v>4</v>
      </c>
      <c r="L19" s="137" t="s">
        <v>4</v>
      </c>
      <c r="M19" s="137" t="s">
        <v>4</v>
      </c>
      <c r="N19" s="137" t="s">
        <v>4</v>
      </c>
      <c r="O19" s="137" t="s">
        <v>4</v>
      </c>
    </row>
    <row r="20" spans="1:15" s="129" customFormat="1" ht="9.75" customHeight="1" x14ac:dyDescent="0.25">
      <c r="A20" s="138"/>
      <c r="B20" s="139"/>
      <c r="C20" s="139"/>
      <c r="D20" s="139"/>
      <c r="E20" s="139"/>
      <c r="F20" s="139"/>
      <c r="G20" s="139"/>
      <c r="H20" s="138"/>
    </row>
    <row r="21" spans="1:15" s="129" customFormat="1" ht="16.5" customHeight="1" x14ac:dyDescent="0.2">
      <c r="A21" s="130"/>
      <c r="B21" s="130"/>
      <c r="C21" s="130"/>
      <c r="D21" s="140"/>
      <c r="E21" s="140"/>
      <c r="F21" s="140"/>
      <c r="G21" s="141"/>
      <c r="H21" s="141"/>
    </row>
    <row r="22" spans="1:15" s="129" customFormat="1" ht="12.75" x14ac:dyDescent="0.2">
      <c r="A22" s="142"/>
      <c r="B22" s="216" t="s">
        <v>10</v>
      </c>
      <c r="C22" s="216"/>
      <c r="D22" s="216"/>
      <c r="E22" s="216"/>
      <c r="F22" s="216"/>
      <c r="G22" s="216"/>
      <c r="H22" s="216"/>
    </row>
    <row r="23" spans="1:15" s="129" customFormat="1" ht="12.75" x14ac:dyDescent="0.2">
      <c r="A23" s="130"/>
      <c r="B23" s="130"/>
      <c r="C23" s="130"/>
      <c r="D23" s="131"/>
      <c r="E23" s="131"/>
      <c r="F23" s="131"/>
      <c r="G23" s="131"/>
      <c r="H23" s="131"/>
    </row>
    <row r="24" spans="1:15" s="129" customFormat="1" ht="12.75" x14ac:dyDescent="0.25">
      <c r="A24" s="208" t="s">
        <v>11</v>
      </c>
      <c r="B24" s="208" t="s">
        <v>12</v>
      </c>
      <c r="C24" s="208" t="s">
        <v>13</v>
      </c>
      <c r="D24" s="211" t="s">
        <v>177</v>
      </c>
      <c r="E24" s="212"/>
      <c r="F24" s="212"/>
      <c r="G24" s="212"/>
      <c r="H24" s="213"/>
    </row>
    <row r="25" spans="1:15" s="129" customFormat="1" ht="12.75" customHeight="1" x14ac:dyDescent="0.25">
      <c r="A25" s="209"/>
      <c r="B25" s="209"/>
      <c r="C25" s="209"/>
      <c r="D25" s="208" t="s">
        <v>14</v>
      </c>
      <c r="E25" s="208" t="s">
        <v>15</v>
      </c>
      <c r="F25" s="208" t="s">
        <v>16</v>
      </c>
      <c r="G25" s="208" t="s">
        <v>17</v>
      </c>
      <c r="H25" s="208" t="s">
        <v>18</v>
      </c>
    </row>
    <row r="26" spans="1:15" s="129" customFormat="1" ht="12.75" x14ac:dyDescent="0.25">
      <c r="A26" s="210"/>
      <c r="B26" s="210"/>
      <c r="C26" s="210"/>
      <c r="D26" s="210"/>
      <c r="E26" s="210"/>
      <c r="F26" s="210"/>
      <c r="G26" s="210"/>
      <c r="H26" s="210"/>
    </row>
    <row r="27" spans="1:15" s="129" customFormat="1" ht="12.75" x14ac:dyDescent="0.25">
      <c r="A27" s="143">
        <v>1</v>
      </c>
      <c r="B27" s="143">
        <v>2</v>
      </c>
      <c r="C27" s="143">
        <v>3</v>
      </c>
      <c r="D27" s="143">
        <v>4</v>
      </c>
      <c r="E27" s="143">
        <v>5</v>
      </c>
      <c r="F27" s="143">
        <v>6</v>
      </c>
      <c r="G27" s="143">
        <v>7</v>
      </c>
      <c r="H27" s="143">
        <v>8</v>
      </c>
    </row>
    <row r="28" spans="1:15" s="129" customFormat="1" ht="12.75" customHeight="1" x14ac:dyDescent="0.25">
      <c r="A28" s="201" t="s">
        <v>19</v>
      </c>
      <c r="B28" s="202"/>
      <c r="C28" s="202"/>
      <c r="D28" s="202"/>
      <c r="E28" s="202"/>
      <c r="F28" s="202"/>
      <c r="G28" s="202"/>
      <c r="H28" s="203"/>
    </row>
    <row r="29" spans="1:15" s="129" customFormat="1" ht="12.75" x14ac:dyDescent="0.25">
      <c r="A29" s="144">
        <v>1</v>
      </c>
      <c r="B29" s="145" t="s">
        <v>20</v>
      </c>
      <c r="C29" s="145" t="s">
        <v>21</v>
      </c>
      <c r="D29" s="124">
        <v>214890.84</v>
      </c>
      <c r="E29" s="124"/>
      <c r="F29" s="124"/>
      <c r="G29" s="124"/>
      <c r="H29" s="124">
        <f>SUM(D29:G29)</f>
        <v>214890.84</v>
      </c>
    </row>
    <row r="30" spans="1:15" s="129" customFormat="1" ht="12.75" x14ac:dyDescent="0.25">
      <c r="A30" s="144">
        <v>2</v>
      </c>
      <c r="B30" s="145" t="s">
        <v>22</v>
      </c>
      <c r="C30" s="145" t="s">
        <v>23</v>
      </c>
      <c r="D30" s="124">
        <f>41988046.4</f>
        <v>41988046.399999999</v>
      </c>
      <c r="E30" s="124"/>
      <c r="F30" s="124"/>
      <c r="G30" s="124"/>
      <c r="H30" s="124">
        <f t="shared" ref="H30:H40" si="0">SUM(D30:G30)</f>
        <v>41988046.399999999</v>
      </c>
    </row>
    <row r="31" spans="1:15" s="129" customFormat="1" ht="12.75" x14ac:dyDescent="0.25">
      <c r="A31" s="144">
        <v>3</v>
      </c>
      <c r="B31" s="145" t="s">
        <v>24</v>
      </c>
      <c r="C31" s="145" t="s">
        <v>178</v>
      </c>
      <c r="D31" s="124">
        <f>1031816.37</f>
        <v>1031816.37</v>
      </c>
      <c r="E31" s="124"/>
      <c r="F31" s="124">
        <v>201506.76</v>
      </c>
      <c r="G31" s="124"/>
      <c r="H31" s="124">
        <f t="shared" si="0"/>
        <v>1233323.1299999999</v>
      </c>
    </row>
    <row r="32" spans="1:15" s="129" customFormat="1" ht="12.75" x14ac:dyDescent="0.25">
      <c r="A32" s="144">
        <v>4</v>
      </c>
      <c r="B32" s="145" t="s">
        <v>25</v>
      </c>
      <c r="C32" s="145" t="s">
        <v>26</v>
      </c>
      <c r="D32" s="124">
        <f>1660973</f>
        <v>1660973</v>
      </c>
      <c r="E32" s="124"/>
      <c r="F32" s="124"/>
      <c r="G32" s="124"/>
      <c r="H32" s="124">
        <f t="shared" si="0"/>
        <v>1660973</v>
      </c>
    </row>
    <row r="33" spans="1:9" s="129" customFormat="1" ht="12.75" x14ac:dyDescent="0.25">
      <c r="A33" s="144">
        <v>5</v>
      </c>
      <c r="B33" s="145" t="s">
        <v>27</v>
      </c>
      <c r="C33" s="145" t="s">
        <v>28</v>
      </c>
      <c r="D33" s="124">
        <v>831523.26</v>
      </c>
      <c r="E33" s="124"/>
      <c r="F33" s="124"/>
      <c r="G33" s="124"/>
      <c r="H33" s="124">
        <f t="shared" si="0"/>
        <v>831523.26</v>
      </c>
    </row>
    <row r="34" spans="1:9" s="129" customFormat="1" ht="24.75" customHeight="1" x14ac:dyDescent="0.25">
      <c r="A34" s="144">
        <v>6</v>
      </c>
      <c r="B34" s="145" t="s">
        <v>29</v>
      </c>
      <c r="C34" s="145" t="s">
        <v>30</v>
      </c>
      <c r="D34" s="124">
        <v>594789.81999999995</v>
      </c>
      <c r="E34" s="124">
        <v>59182.879999999997</v>
      </c>
      <c r="F34" s="124">
        <v>930743.87</v>
      </c>
      <c r="G34" s="124"/>
      <c r="H34" s="124">
        <f t="shared" si="0"/>
        <v>1584716.5699999998</v>
      </c>
    </row>
    <row r="35" spans="1:9" s="129" customFormat="1" ht="12.75" x14ac:dyDescent="0.25">
      <c r="A35" s="144">
        <v>7</v>
      </c>
      <c r="B35" s="145" t="s">
        <v>31</v>
      </c>
      <c r="C35" s="145" t="s">
        <v>32</v>
      </c>
      <c r="D35" s="124"/>
      <c r="E35" s="124">
        <v>8268866.9000000004</v>
      </c>
      <c r="F35" s="124">
        <v>36537.550000000003</v>
      </c>
      <c r="G35" s="124"/>
      <c r="H35" s="124">
        <f t="shared" si="0"/>
        <v>8305404.4500000002</v>
      </c>
    </row>
    <row r="36" spans="1:9" s="129" customFormat="1" ht="12.75" x14ac:dyDescent="0.25">
      <c r="A36" s="144">
        <v>8</v>
      </c>
      <c r="B36" s="145" t="s">
        <v>33</v>
      </c>
      <c r="C36" s="145" t="s">
        <v>34</v>
      </c>
      <c r="D36" s="124">
        <v>6658.71</v>
      </c>
      <c r="E36" s="124">
        <v>747317.78</v>
      </c>
      <c r="F36" s="124">
        <v>925933.86</v>
      </c>
      <c r="G36" s="124"/>
      <c r="H36" s="124">
        <f t="shared" si="0"/>
        <v>1679910.35</v>
      </c>
    </row>
    <row r="37" spans="1:9" s="129" customFormat="1" ht="12.75" x14ac:dyDescent="0.25">
      <c r="A37" s="144">
        <v>9</v>
      </c>
      <c r="B37" s="145" t="s">
        <v>35</v>
      </c>
      <c r="C37" s="145" t="s">
        <v>36</v>
      </c>
      <c r="D37" s="124"/>
      <c r="E37" s="124">
        <v>1504414.86</v>
      </c>
      <c r="F37" s="124">
        <v>776562.87</v>
      </c>
      <c r="G37" s="124"/>
      <c r="H37" s="124">
        <f t="shared" si="0"/>
        <v>2280977.73</v>
      </c>
    </row>
    <row r="38" spans="1:9" s="129" customFormat="1" ht="25.5" x14ac:dyDescent="0.25">
      <c r="A38" s="144">
        <v>10</v>
      </c>
      <c r="B38" s="145" t="s">
        <v>37</v>
      </c>
      <c r="C38" s="145" t="s">
        <v>38</v>
      </c>
      <c r="D38" s="124"/>
      <c r="E38" s="124">
        <v>1673113.59</v>
      </c>
      <c r="F38" s="124">
        <v>22443198.030000001</v>
      </c>
      <c r="G38" s="124"/>
      <c r="H38" s="124">
        <f t="shared" si="0"/>
        <v>24116311.620000001</v>
      </c>
    </row>
    <row r="39" spans="1:9" s="129" customFormat="1" ht="25.5" x14ac:dyDescent="0.25">
      <c r="A39" s="144">
        <v>11</v>
      </c>
      <c r="B39" s="145" t="s">
        <v>39</v>
      </c>
      <c r="C39" s="145" t="s">
        <v>40</v>
      </c>
      <c r="D39" s="124">
        <v>45584.92</v>
      </c>
      <c r="E39" s="124">
        <v>3193062.08</v>
      </c>
      <c r="F39" s="124">
        <v>3924567.19</v>
      </c>
      <c r="G39" s="124"/>
      <c r="H39" s="124">
        <f t="shared" si="0"/>
        <v>7163214.1899999995</v>
      </c>
    </row>
    <row r="40" spans="1:9" s="129" customFormat="1" ht="25.5" x14ac:dyDescent="0.25">
      <c r="A40" s="144">
        <v>12</v>
      </c>
      <c r="B40" s="145" t="s">
        <v>41</v>
      </c>
      <c r="C40" s="145" t="s">
        <v>42</v>
      </c>
      <c r="D40" s="124">
        <v>236493.47</v>
      </c>
      <c r="E40" s="124"/>
      <c r="F40" s="124"/>
      <c r="G40" s="124"/>
      <c r="H40" s="124">
        <f t="shared" si="0"/>
        <v>236493.47</v>
      </c>
    </row>
    <row r="41" spans="1:9" s="129" customFormat="1" ht="12.75" customHeight="1" x14ac:dyDescent="0.2">
      <c r="A41" s="146"/>
      <c r="B41" s="199" t="s">
        <v>43</v>
      </c>
      <c r="C41" s="200"/>
      <c r="D41" s="147">
        <f>SUM(D29:D40)</f>
        <v>46610776.789999999</v>
      </c>
      <c r="E41" s="147">
        <f t="shared" ref="E41:F41" si="1">SUM(E29:E40)</f>
        <v>15445958.09</v>
      </c>
      <c r="F41" s="147">
        <f t="shared" si="1"/>
        <v>29239050.130000003</v>
      </c>
      <c r="G41" s="122"/>
      <c r="H41" s="122">
        <f>SUM(D41:G41)</f>
        <v>91295785.00999999</v>
      </c>
      <c r="I41" s="148"/>
    </row>
    <row r="42" spans="1:9" s="129" customFormat="1" ht="12.75" customHeight="1" x14ac:dyDescent="0.25">
      <c r="A42" s="201" t="s">
        <v>44</v>
      </c>
      <c r="B42" s="202"/>
      <c r="C42" s="202"/>
      <c r="D42" s="202"/>
      <c r="E42" s="202"/>
      <c r="F42" s="202"/>
      <c r="G42" s="202"/>
      <c r="H42" s="203"/>
    </row>
    <row r="43" spans="1:9" s="129" customFormat="1" ht="12.75" x14ac:dyDescent="0.25">
      <c r="A43" s="144">
        <v>13</v>
      </c>
      <c r="B43" s="145" t="s">
        <v>45</v>
      </c>
      <c r="C43" s="145" t="s">
        <v>46</v>
      </c>
      <c r="D43" s="124"/>
      <c r="E43" s="124">
        <v>9356.99</v>
      </c>
      <c r="F43" s="124">
        <v>1985.7</v>
      </c>
      <c r="G43" s="124"/>
      <c r="H43" s="124">
        <f>SUM(D43:G43)</f>
        <v>11342.69</v>
      </c>
    </row>
    <row r="44" spans="1:9" s="129" customFormat="1" ht="12.75" customHeight="1" x14ac:dyDescent="0.2">
      <c r="A44" s="146"/>
      <c r="B44" s="199" t="s">
        <v>47</v>
      </c>
      <c r="C44" s="200"/>
      <c r="D44" s="147"/>
      <c r="E44" s="147">
        <f>E43</f>
        <v>9356.99</v>
      </c>
      <c r="F44" s="122">
        <f>F43</f>
        <v>1985.7</v>
      </c>
      <c r="G44" s="122"/>
      <c r="H44" s="122">
        <f>SUM(D44:G44)</f>
        <v>11342.69</v>
      </c>
    </row>
    <row r="45" spans="1:9" s="129" customFormat="1" ht="12.75" customHeight="1" x14ac:dyDescent="0.25">
      <c r="A45" s="201" t="s">
        <v>48</v>
      </c>
      <c r="B45" s="202"/>
      <c r="C45" s="202"/>
      <c r="D45" s="202"/>
      <c r="E45" s="202"/>
      <c r="F45" s="202"/>
      <c r="G45" s="202"/>
      <c r="H45" s="203"/>
    </row>
    <row r="46" spans="1:9" s="129" customFormat="1" ht="25.5" x14ac:dyDescent="0.25">
      <c r="A46" s="144">
        <v>14</v>
      </c>
      <c r="B46" s="145" t="s">
        <v>49</v>
      </c>
      <c r="C46" s="145" t="s">
        <v>50</v>
      </c>
      <c r="D46" s="124"/>
      <c r="E46" s="124">
        <v>80912.490000000005</v>
      </c>
      <c r="F46" s="124"/>
      <c r="G46" s="124"/>
      <c r="H46" s="124">
        <f>SUM(D46:G46)</f>
        <v>80912.490000000005</v>
      </c>
    </row>
    <row r="47" spans="1:9" s="129" customFormat="1" ht="12.75" customHeight="1" x14ac:dyDescent="0.2">
      <c r="A47" s="146"/>
      <c r="B47" s="199" t="s">
        <v>51</v>
      </c>
      <c r="C47" s="200"/>
      <c r="D47" s="147"/>
      <c r="E47" s="147">
        <f>E46</f>
        <v>80912.490000000005</v>
      </c>
      <c r="F47" s="122"/>
      <c r="G47" s="122"/>
      <c r="H47" s="122">
        <f>SUM(D47:G47)</f>
        <v>80912.490000000005</v>
      </c>
    </row>
    <row r="48" spans="1:9" s="129" customFormat="1" ht="12.75" customHeight="1" x14ac:dyDescent="0.25">
      <c r="A48" s="201" t="s">
        <v>52</v>
      </c>
      <c r="B48" s="202"/>
      <c r="C48" s="202"/>
      <c r="D48" s="202"/>
      <c r="E48" s="202"/>
      <c r="F48" s="202"/>
      <c r="G48" s="202"/>
      <c r="H48" s="203"/>
    </row>
    <row r="49" spans="1:8" s="129" customFormat="1" ht="25.5" x14ac:dyDescent="0.25">
      <c r="A49" s="144">
        <v>15</v>
      </c>
      <c r="B49" s="145" t="s">
        <v>53</v>
      </c>
      <c r="C49" s="145" t="s">
        <v>54</v>
      </c>
      <c r="D49" s="124">
        <v>40467</v>
      </c>
      <c r="E49" s="124">
        <v>11032</v>
      </c>
      <c r="F49" s="124"/>
      <c r="G49" s="124"/>
      <c r="H49" s="124">
        <f>SUM(D49:G49)</f>
        <v>51499</v>
      </c>
    </row>
    <row r="50" spans="1:8" s="129" customFormat="1" ht="25.5" customHeight="1" x14ac:dyDescent="0.25">
      <c r="A50" s="144">
        <v>16</v>
      </c>
      <c r="B50" s="145" t="s">
        <v>55</v>
      </c>
      <c r="C50" s="145" t="s">
        <v>56</v>
      </c>
      <c r="D50" s="124">
        <f>2133461.93-13.61</f>
        <v>2133448.3200000003</v>
      </c>
      <c r="E50" s="124">
        <f>805341.61</f>
        <v>805341.61</v>
      </c>
      <c r="F50" s="124">
        <f>385811.82-1.39</f>
        <v>385810.43</v>
      </c>
      <c r="G50" s="124"/>
      <c r="H50" s="124">
        <f>SUM(D50:G50)</f>
        <v>3324600.3600000003</v>
      </c>
    </row>
    <row r="51" spans="1:8" s="129" customFormat="1" ht="12.75" customHeight="1" x14ac:dyDescent="0.2">
      <c r="A51" s="146"/>
      <c r="B51" s="199" t="s">
        <v>57</v>
      </c>
      <c r="C51" s="200"/>
      <c r="D51" s="147">
        <f>D49+D50</f>
        <v>2173915.3200000003</v>
      </c>
      <c r="E51" s="147">
        <f>E49+E50</f>
        <v>816373.61</v>
      </c>
      <c r="F51" s="147">
        <f>F49+F50</f>
        <v>385810.43</v>
      </c>
      <c r="G51" s="122"/>
      <c r="H51" s="122">
        <f>SUM(D51:G51)</f>
        <v>3376099.3600000003</v>
      </c>
    </row>
    <row r="52" spans="1:8" s="129" customFormat="1" ht="12.75" customHeight="1" x14ac:dyDescent="0.25">
      <c r="A52" s="201" t="s">
        <v>58</v>
      </c>
      <c r="B52" s="202"/>
      <c r="C52" s="202"/>
      <c r="D52" s="202"/>
      <c r="E52" s="202"/>
      <c r="F52" s="202"/>
      <c r="G52" s="202"/>
      <c r="H52" s="203"/>
    </row>
    <row r="53" spans="1:8" s="129" customFormat="1" ht="12.75" x14ac:dyDescent="0.25">
      <c r="A53" s="144">
        <v>17</v>
      </c>
      <c r="B53" s="145" t="s">
        <v>59</v>
      </c>
      <c r="C53" s="145" t="s">
        <v>60</v>
      </c>
      <c r="D53" s="124">
        <v>15177394.460000001</v>
      </c>
      <c r="E53" s="124"/>
      <c r="F53" s="124">
        <v>20681868.600000001</v>
      </c>
      <c r="G53" s="124"/>
      <c r="H53" s="124">
        <f>SUM(D53:G53)</f>
        <v>35859263.060000002</v>
      </c>
    </row>
    <row r="54" spans="1:8" s="129" customFormat="1" ht="25.5" x14ac:dyDescent="0.25">
      <c r="A54" s="144">
        <v>18</v>
      </c>
      <c r="B54" s="145" t="s">
        <v>61</v>
      </c>
      <c r="C54" s="145" t="s">
        <v>62</v>
      </c>
      <c r="D54" s="124">
        <v>3029330.66</v>
      </c>
      <c r="E54" s="124"/>
      <c r="F54" s="124"/>
      <c r="G54" s="124"/>
      <c r="H54" s="124">
        <f>SUM(D54:G54)</f>
        <v>3029330.66</v>
      </c>
    </row>
    <row r="55" spans="1:8" s="129" customFormat="1" ht="12.75" customHeight="1" x14ac:dyDescent="0.2">
      <c r="A55" s="146"/>
      <c r="B55" s="199" t="s">
        <v>63</v>
      </c>
      <c r="C55" s="200"/>
      <c r="D55" s="147">
        <f>D53+D54</f>
        <v>18206725.120000001</v>
      </c>
      <c r="E55" s="147">
        <f t="shared" ref="E55" si="2">E53+E54</f>
        <v>0</v>
      </c>
      <c r="F55" s="147">
        <f>F53+F54</f>
        <v>20681868.600000001</v>
      </c>
      <c r="G55" s="122"/>
      <c r="H55" s="122">
        <f>SUM(D55:G55)</f>
        <v>38888593.719999999</v>
      </c>
    </row>
    <row r="56" spans="1:8" s="129" customFormat="1" ht="12.75" x14ac:dyDescent="0.2">
      <c r="A56" s="146"/>
      <c r="B56" s="204" t="s">
        <v>64</v>
      </c>
      <c r="C56" s="205"/>
      <c r="D56" s="147">
        <f>D41+D44+D47+D51+D55</f>
        <v>66991417.230000004</v>
      </c>
      <c r="E56" s="147">
        <f>E41+E44+E47+E51+E55</f>
        <v>16352601.18</v>
      </c>
      <c r="F56" s="147">
        <f t="shared" ref="F56" si="3">F41+F44+F47+F51+F55</f>
        <v>50308714.859999999</v>
      </c>
      <c r="G56" s="122"/>
      <c r="H56" s="122">
        <f>SUM(D56:G56)</f>
        <v>133652733.27</v>
      </c>
    </row>
    <row r="57" spans="1:8" s="129" customFormat="1" ht="12.75" customHeight="1" x14ac:dyDescent="0.25">
      <c r="A57" s="201" t="s">
        <v>65</v>
      </c>
      <c r="B57" s="202"/>
      <c r="C57" s="202"/>
      <c r="D57" s="202"/>
      <c r="E57" s="202"/>
      <c r="F57" s="202"/>
      <c r="G57" s="202"/>
      <c r="H57" s="203"/>
    </row>
    <row r="58" spans="1:8" s="129" customFormat="1" ht="89.25" x14ac:dyDescent="0.25">
      <c r="A58" s="144">
        <v>25</v>
      </c>
      <c r="B58" s="145" t="s">
        <v>66</v>
      </c>
      <c r="C58" s="145" t="s">
        <v>67</v>
      </c>
      <c r="D58" s="124">
        <f>ROUND(D56*1.8%,2)</f>
        <v>1205845.51</v>
      </c>
      <c r="E58" s="124">
        <f>ROUND(E56*1.8%,2)</f>
        <v>294346.82</v>
      </c>
      <c r="F58" s="124"/>
      <c r="G58" s="124"/>
      <c r="H58" s="124">
        <f>SUM(D58:G58)</f>
        <v>1500192.33</v>
      </c>
    </row>
    <row r="59" spans="1:8" s="129" customFormat="1" ht="12.75" x14ac:dyDescent="0.25">
      <c r="A59" s="143"/>
      <c r="B59" s="145"/>
      <c r="C59" s="145"/>
      <c r="D59" s="124" t="s">
        <v>68</v>
      </c>
      <c r="E59" s="124" t="s">
        <v>69</v>
      </c>
      <c r="F59" s="124"/>
      <c r="G59" s="124"/>
      <c r="H59" s="124"/>
    </row>
    <row r="60" spans="1:8" s="129" customFormat="1" ht="12.75" customHeight="1" x14ac:dyDescent="0.2">
      <c r="A60" s="146"/>
      <c r="B60" s="199" t="s">
        <v>70</v>
      </c>
      <c r="C60" s="200"/>
      <c r="D60" s="147">
        <f>D58</f>
        <v>1205845.51</v>
      </c>
      <c r="E60" s="147">
        <f>E58</f>
        <v>294346.82</v>
      </c>
      <c r="F60" s="122"/>
      <c r="G60" s="122"/>
      <c r="H60" s="122">
        <f>SUM(D60:G60)</f>
        <v>1500192.33</v>
      </c>
    </row>
    <row r="61" spans="1:8" s="129" customFormat="1" ht="12.75" x14ac:dyDescent="0.2">
      <c r="A61" s="146"/>
      <c r="B61" s="204" t="s">
        <v>71</v>
      </c>
      <c r="C61" s="205"/>
      <c r="D61" s="147">
        <f>D56+D60</f>
        <v>68197262.74000001</v>
      </c>
      <c r="E61" s="147">
        <f t="shared" ref="E61:F61" si="4">E56+E60</f>
        <v>16646948</v>
      </c>
      <c r="F61" s="147">
        <f t="shared" si="4"/>
        <v>50308714.859999999</v>
      </c>
      <c r="G61" s="122"/>
      <c r="H61" s="122">
        <f>SUM(D61:G61)</f>
        <v>135152925.60000002</v>
      </c>
    </row>
    <row r="62" spans="1:8" s="129" customFormat="1" ht="12.75" customHeight="1" x14ac:dyDescent="0.25">
      <c r="A62" s="201" t="s">
        <v>72</v>
      </c>
      <c r="B62" s="202"/>
      <c r="C62" s="202"/>
      <c r="D62" s="202"/>
      <c r="E62" s="202"/>
      <c r="F62" s="202"/>
      <c r="G62" s="202"/>
      <c r="H62" s="203"/>
    </row>
    <row r="63" spans="1:8" s="129" customFormat="1" ht="12.75" x14ac:dyDescent="0.25">
      <c r="A63" s="144">
        <v>19</v>
      </c>
      <c r="B63" s="145" t="s">
        <v>73</v>
      </c>
      <c r="C63" s="145" t="s">
        <v>74</v>
      </c>
      <c r="D63" s="124"/>
      <c r="E63" s="124"/>
      <c r="F63" s="124"/>
      <c r="G63" s="124">
        <f>10367960.49-0.18</f>
        <v>10367960.310000001</v>
      </c>
      <c r="H63" s="124">
        <f>SUM(D63:G63)</f>
        <v>10367960.310000001</v>
      </c>
    </row>
    <row r="64" spans="1:8" s="129" customFormat="1" ht="12.75" customHeight="1" x14ac:dyDescent="0.2">
      <c r="A64" s="146"/>
      <c r="B64" s="199" t="s">
        <v>75</v>
      </c>
      <c r="C64" s="200"/>
      <c r="D64" s="147"/>
      <c r="E64" s="147"/>
      <c r="F64" s="122"/>
      <c r="G64" s="122">
        <f>G63</f>
        <v>10367960.310000001</v>
      </c>
      <c r="H64" s="122">
        <f>SUM(D64:G64)</f>
        <v>10367960.310000001</v>
      </c>
    </row>
    <row r="65" spans="1:20" s="129" customFormat="1" ht="12.75" x14ac:dyDescent="0.2">
      <c r="A65" s="146"/>
      <c r="B65" s="204" t="s">
        <v>76</v>
      </c>
      <c r="C65" s="205"/>
      <c r="D65" s="147">
        <f>D61+D64</f>
        <v>68197262.74000001</v>
      </c>
      <c r="E65" s="147">
        <f t="shared" ref="E65:F65" si="5">E61+E64</f>
        <v>16646948</v>
      </c>
      <c r="F65" s="147">
        <f t="shared" si="5"/>
        <v>50308714.859999999</v>
      </c>
      <c r="G65" s="147">
        <f>G61+G64</f>
        <v>10367960.310000001</v>
      </c>
      <c r="H65" s="122">
        <f>SUM(D65:G65)</f>
        <v>145520885.91000003</v>
      </c>
    </row>
    <row r="66" spans="1:20" s="129" customFormat="1" ht="12.75" customHeight="1" x14ac:dyDescent="0.25">
      <c r="A66" s="201" t="s">
        <v>77</v>
      </c>
      <c r="B66" s="202"/>
      <c r="C66" s="202"/>
      <c r="D66" s="202"/>
      <c r="E66" s="202"/>
      <c r="F66" s="202"/>
      <c r="G66" s="202"/>
      <c r="H66" s="203"/>
    </row>
    <row r="67" spans="1:20" s="129" customFormat="1" ht="12.75" x14ac:dyDescent="0.2">
      <c r="A67" s="146"/>
      <c r="B67" s="204" t="s">
        <v>78</v>
      </c>
      <c r="C67" s="205"/>
      <c r="D67" s="147">
        <f>D65</f>
        <v>68197262.74000001</v>
      </c>
      <c r="E67" s="147">
        <f t="shared" ref="E67:G67" si="6">E65</f>
        <v>16646948</v>
      </c>
      <c r="F67" s="147">
        <f t="shared" si="6"/>
        <v>50308714.859999999</v>
      </c>
      <c r="G67" s="147">
        <f t="shared" si="6"/>
        <v>10367960.310000001</v>
      </c>
      <c r="H67" s="122">
        <f>SUM(D67:G67)</f>
        <v>145520885.91000003</v>
      </c>
    </row>
    <row r="68" spans="1:20" s="129" customFormat="1" ht="12.75" customHeight="1" x14ac:dyDescent="0.25">
      <c r="A68" s="201" t="s">
        <v>79</v>
      </c>
      <c r="B68" s="202"/>
      <c r="C68" s="202"/>
      <c r="D68" s="202"/>
      <c r="E68" s="202"/>
      <c r="F68" s="202"/>
      <c r="G68" s="202"/>
      <c r="H68" s="203"/>
    </row>
    <row r="69" spans="1:20" s="129" customFormat="1" ht="63.75" x14ac:dyDescent="0.25">
      <c r="A69" s="144">
        <v>30</v>
      </c>
      <c r="B69" s="145" t="s">
        <v>80</v>
      </c>
      <c r="C69" s="145" t="s">
        <v>81</v>
      </c>
      <c r="D69" s="124">
        <f>ROUND(D67*1%,2)</f>
        <v>681972.63</v>
      </c>
      <c r="E69" s="124">
        <f>ROUND(E67*1%,2)</f>
        <v>166469.48000000001</v>
      </c>
      <c r="F69" s="124">
        <f t="shared" ref="F69" si="7">ROUND(F67*1%,2)</f>
        <v>503087.15</v>
      </c>
      <c r="G69" s="124">
        <f>ROUND(G67*1%,2)</f>
        <v>103679.6</v>
      </c>
      <c r="H69" s="124">
        <f>SUM(D69:G69)</f>
        <v>1455208.86</v>
      </c>
    </row>
    <row r="70" spans="1:20" s="129" customFormat="1" ht="12.75" x14ac:dyDescent="0.25">
      <c r="A70" s="143"/>
      <c r="B70" s="145"/>
      <c r="C70" s="145"/>
      <c r="D70" s="124" t="s">
        <v>82</v>
      </c>
      <c r="E70" s="124" t="s">
        <v>83</v>
      </c>
      <c r="F70" s="124" t="s">
        <v>84</v>
      </c>
      <c r="G70" s="124" t="s">
        <v>85</v>
      </c>
      <c r="H70" s="124"/>
    </row>
    <row r="71" spans="1:20" s="129" customFormat="1" ht="12.75" customHeight="1" x14ac:dyDescent="0.2">
      <c r="A71" s="146"/>
      <c r="B71" s="199" t="s">
        <v>86</v>
      </c>
      <c r="C71" s="200"/>
      <c r="D71" s="147">
        <f>D69</f>
        <v>681972.63</v>
      </c>
      <c r="E71" s="147">
        <f t="shared" ref="E71:G71" si="8">E69</f>
        <v>166469.48000000001</v>
      </c>
      <c r="F71" s="147">
        <f t="shared" si="8"/>
        <v>503087.15</v>
      </c>
      <c r="G71" s="147">
        <f t="shared" si="8"/>
        <v>103679.6</v>
      </c>
      <c r="H71" s="122">
        <f>SUM(D71:G71)</f>
        <v>1455208.86</v>
      </c>
    </row>
    <row r="72" spans="1:20" s="129" customFormat="1" ht="12.75" customHeight="1" x14ac:dyDescent="0.2">
      <c r="A72" s="146"/>
      <c r="B72" s="204" t="s">
        <v>87</v>
      </c>
      <c r="C72" s="205"/>
      <c r="D72" s="147">
        <f>D67+D71</f>
        <v>68879235.370000005</v>
      </c>
      <c r="E72" s="147">
        <f t="shared" ref="E72:G72" si="9">E67+E71</f>
        <v>16813417.48</v>
      </c>
      <c r="F72" s="147">
        <f t="shared" si="9"/>
        <v>50811802.009999998</v>
      </c>
      <c r="G72" s="147">
        <f t="shared" si="9"/>
        <v>10471639.91</v>
      </c>
      <c r="H72" s="122">
        <f>SUM(D72:G72)</f>
        <v>146976094.77000001</v>
      </c>
    </row>
    <row r="73" spans="1:20" s="129" customFormat="1" ht="12.75" customHeight="1" x14ac:dyDescent="0.25">
      <c r="A73" s="201" t="s">
        <v>88</v>
      </c>
      <c r="B73" s="202"/>
      <c r="C73" s="202"/>
      <c r="D73" s="202"/>
      <c r="E73" s="202"/>
      <c r="F73" s="202"/>
      <c r="G73" s="202"/>
      <c r="H73" s="203"/>
    </row>
    <row r="74" spans="1:20" s="129" customFormat="1" ht="12.75" x14ac:dyDescent="0.25">
      <c r="A74" s="144">
        <v>31</v>
      </c>
      <c r="B74" s="145" t="s">
        <v>89</v>
      </c>
      <c r="C74" s="145" t="s">
        <v>90</v>
      </c>
      <c r="D74" s="124">
        <f>ROUND(D72*20%,2)</f>
        <v>13775847.07</v>
      </c>
      <c r="E74" s="124">
        <f t="shared" ref="E74:G74" si="10">ROUND(E72*20%,2)</f>
        <v>3362683.5</v>
      </c>
      <c r="F74" s="124">
        <f t="shared" si="10"/>
        <v>10162360.4</v>
      </c>
      <c r="G74" s="124">
        <f t="shared" si="10"/>
        <v>2094327.98</v>
      </c>
      <c r="H74" s="124">
        <f>SUM(D74:G74)</f>
        <v>29395218.949999999</v>
      </c>
    </row>
    <row r="75" spans="1:20" s="129" customFormat="1" ht="11.25" customHeight="1" x14ac:dyDescent="0.25">
      <c r="A75" s="143"/>
      <c r="B75" s="145"/>
      <c r="C75" s="145"/>
      <c r="D75" s="124" t="s">
        <v>91</v>
      </c>
      <c r="E75" s="124" t="s">
        <v>92</v>
      </c>
      <c r="F75" s="124" t="s">
        <v>93</v>
      </c>
      <c r="G75" s="124" t="s">
        <v>94</v>
      </c>
      <c r="H75" s="124"/>
    </row>
    <row r="76" spans="1:20" s="129" customFormat="1" ht="11.25" customHeight="1" x14ac:dyDescent="0.2">
      <c r="A76" s="146"/>
      <c r="B76" s="199" t="s">
        <v>95</v>
      </c>
      <c r="C76" s="200"/>
      <c r="D76" s="147">
        <f>D74</f>
        <v>13775847.07</v>
      </c>
      <c r="E76" s="147">
        <f t="shared" ref="E76:G76" si="11">E74</f>
        <v>3362683.5</v>
      </c>
      <c r="F76" s="147">
        <f t="shared" si="11"/>
        <v>10162360.4</v>
      </c>
      <c r="G76" s="147">
        <f t="shared" si="11"/>
        <v>2094327.98</v>
      </c>
      <c r="H76" s="122">
        <f>SUM(D76:G76)</f>
        <v>29395218.949999999</v>
      </c>
    </row>
    <row r="77" spans="1:20" s="129" customFormat="1" ht="12.75" customHeight="1" x14ac:dyDescent="0.2">
      <c r="A77" s="146"/>
      <c r="B77" s="204" t="s">
        <v>96</v>
      </c>
      <c r="C77" s="205"/>
      <c r="D77" s="147">
        <f>D72+D76</f>
        <v>82655082.439999998</v>
      </c>
      <c r="E77" s="147">
        <f t="shared" ref="E77:F77" si="12">E72+E76</f>
        <v>20176100.98</v>
      </c>
      <c r="F77" s="147">
        <f t="shared" si="12"/>
        <v>60974162.409999996</v>
      </c>
      <c r="G77" s="147">
        <f>G72+G76</f>
        <v>12565967.890000001</v>
      </c>
      <c r="H77" s="122">
        <f>SUM(D77:G77)</f>
        <v>176371313.71999997</v>
      </c>
    </row>
    <row r="78" spans="1:20" ht="12.75" hidden="1" customHeight="1" x14ac:dyDescent="0.25"/>
    <row r="79" spans="1:20" ht="12.75" x14ac:dyDescent="0.25"/>
    <row r="80" spans="1:20" ht="12.75" hidden="1" outlineLevel="1" x14ac:dyDescent="0.25">
      <c r="A80" s="151" t="s">
        <v>97</v>
      </c>
      <c r="B80" s="152"/>
      <c r="C80" s="207"/>
      <c r="D80" s="207"/>
      <c r="E80" s="197"/>
      <c r="F80" s="197"/>
      <c r="G80" s="197"/>
      <c r="H80" s="197"/>
      <c r="P80" s="150" t="s">
        <v>4</v>
      </c>
      <c r="Q80" s="137" t="s">
        <v>4</v>
      </c>
      <c r="R80" s="137" t="s">
        <v>4</v>
      </c>
      <c r="S80" s="137" t="s">
        <v>4</v>
      </c>
      <c r="T80" s="137" t="s">
        <v>4</v>
      </c>
    </row>
    <row r="81" spans="1:38" s="155" customFormat="1" ht="12.75" hidden="1" outlineLevel="1" x14ac:dyDescent="0.25">
      <c r="A81" s="153"/>
      <c r="B81" s="153"/>
      <c r="C81" s="198" t="s">
        <v>98</v>
      </c>
      <c r="D81" s="198"/>
      <c r="E81" s="198"/>
      <c r="F81" s="198"/>
      <c r="G81" s="198"/>
      <c r="H81" s="198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</row>
    <row r="82" spans="1:38" ht="12.75" hidden="1" outlineLevel="1" x14ac:dyDescent="0.25">
      <c r="A82" s="151" t="s">
        <v>99</v>
      </c>
      <c r="B82" s="152"/>
      <c r="C82" s="156"/>
      <c r="D82" s="157"/>
      <c r="E82" s="197"/>
      <c r="F82" s="197"/>
      <c r="G82" s="197"/>
      <c r="H82" s="197"/>
      <c r="U82" s="137" t="s">
        <v>4</v>
      </c>
      <c r="V82" s="137" t="s">
        <v>4</v>
      </c>
      <c r="W82" s="137" t="s">
        <v>4</v>
      </c>
      <c r="X82" s="137" t="s">
        <v>4</v>
      </c>
    </row>
    <row r="83" spans="1:38" s="155" customFormat="1" ht="12.75" hidden="1" outlineLevel="1" x14ac:dyDescent="0.25">
      <c r="A83" s="153"/>
      <c r="B83" s="153"/>
      <c r="C83" s="198" t="s">
        <v>98</v>
      </c>
      <c r="D83" s="198"/>
      <c r="E83" s="198"/>
      <c r="F83" s="198"/>
      <c r="G83" s="198"/>
      <c r="H83" s="198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</row>
    <row r="84" spans="1:38" ht="18.75" hidden="1" customHeight="1" outlineLevel="1" x14ac:dyDescent="0.25">
      <c r="A84" s="206" t="s">
        <v>100</v>
      </c>
      <c r="B84" s="206"/>
      <c r="C84" s="206"/>
      <c r="D84" s="206"/>
      <c r="E84" s="197"/>
      <c r="F84" s="197"/>
      <c r="G84" s="197"/>
      <c r="H84" s="197"/>
      <c r="Y84" s="137" t="s">
        <v>100</v>
      </c>
      <c r="Z84" s="137" t="s">
        <v>4</v>
      </c>
      <c r="AA84" s="137" t="s">
        <v>4</v>
      </c>
      <c r="AB84" s="137" t="s">
        <v>4</v>
      </c>
      <c r="AC84" s="137" t="s">
        <v>4</v>
      </c>
      <c r="AD84" s="137" t="s">
        <v>4</v>
      </c>
      <c r="AE84" s="137" t="s">
        <v>4</v>
      </c>
      <c r="AF84" s="137" t="s">
        <v>4</v>
      </c>
    </row>
    <row r="85" spans="1:38" s="155" customFormat="1" ht="11.25" hidden="1" customHeight="1" outlineLevel="1" x14ac:dyDescent="0.25">
      <c r="A85" s="153"/>
      <c r="B85" s="153"/>
      <c r="C85" s="198" t="s">
        <v>98</v>
      </c>
      <c r="D85" s="198"/>
      <c r="E85" s="198"/>
      <c r="F85" s="198"/>
      <c r="G85" s="198"/>
      <c r="H85" s="198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</row>
    <row r="86" spans="1:38" ht="11.25" customHeight="1" collapsed="1" x14ac:dyDescent="0.25">
      <c r="A86" s="151" t="s">
        <v>2</v>
      </c>
      <c r="B86" s="152"/>
      <c r="C86" s="196"/>
      <c r="D86" s="196"/>
      <c r="E86" s="197"/>
      <c r="F86" s="197"/>
      <c r="G86" s="197"/>
      <c r="H86" s="197"/>
      <c r="AG86" s="137" t="s">
        <v>4</v>
      </c>
      <c r="AH86" s="137" t="s">
        <v>4</v>
      </c>
      <c r="AI86" s="137" t="s">
        <v>4</v>
      </c>
      <c r="AJ86" s="137" t="s">
        <v>4</v>
      </c>
      <c r="AK86" s="137" t="s">
        <v>4</v>
      </c>
      <c r="AL86" s="137" t="s">
        <v>4</v>
      </c>
    </row>
    <row r="87" spans="1:38" s="155" customFormat="1" ht="11.25" customHeight="1" x14ac:dyDescent="0.25">
      <c r="A87" s="153"/>
      <c r="B87" s="153"/>
      <c r="C87" s="198" t="s">
        <v>101</v>
      </c>
      <c r="D87" s="198"/>
      <c r="E87" s="198"/>
      <c r="F87" s="198"/>
      <c r="G87" s="198"/>
      <c r="H87" s="198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</row>
    <row r="88" spans="1:38" ht="12.75" x14ac:dyDescent="0.25"/>
    <row r="89" spans="1:38" ht="12.75" x14ac:dyDescent="0.25">
      <c r="A89" s="151" t="s">
        <v>102</v>
      </c>
      <c r="B89" s="152"/>
      <c r="C89" s="196"/>
      <c r="D89" s="196"/>
      <c r="E89" s="197"/>
      <c r="F89" s="197"/>
      <c r="G89" s="197"/>
      <c r="H89" s="197"/>
    </row>
    <row r="90" spans="1:38" ht="11.25" customHeight="1" x14ac:dyDescent="0.25">
      <c r="A90" s="153"/>
      <c r="B90" s="153"/>
      <c r="C90" s="198" t="s">
        <v>101</v>
      </c>
      <c r="D90" s="198"/>
      <c r="E90" s="198"/>
      <c r="F90" s="198"/>
      <c r="G90" s="198"/>
      <c r="H90" s="198"/>
    </row>
    <row r="91" spans="1:38" ht="12.75" x14ac:dyDescent="0.25"/>
    <row r="92" spans="1:38" ht="12.75" x14ac:dyDescent="0.25">
      <c r="A92" s="151" t="s">
        <v>103</v>
      </c>
      <c r="B92" s="152"/>
      <c r="C92" s="196"/>
      <c r="D92" s="196"/>
      <c r="E92" s="197"/>
      <c r="F92" s="197"/>
      <c r="G92" s="197"/>
      <c r="H92" s="197"/>
    </row>
    <row r="93" spans="1:38" ht="11.25" customHeight="1" x14ac:dyDescent="0.25">
      <c r="A93" s="153"/>
      <c r="B93" s="153"/>
      <c r="C93" s="198" t="s">
        <v>101</v>
      </c>
      <c r="D93" s="198"/>
      <c r="E93" s="198"/>
      <c r="F93" s="198"/>
      <c r="G93" s="198"/>
      <c r="H93" s="198"/>
    </row>
    <row r="94" spans="1:38" ht="11.25" customHeight="1" x14ac:dyDescent="0.25">
      <c r="A94" s="153"/>
      <c r="B94" s="153"/>
      <c r="C94" s="158"/>
      <c r="D94" s="158"/>
      <c r="E94" s="158"/>
      <c r="F94" s="158"/>
      <c r="G94" s="158"/>
      <c r="H94" s="158"/>
    </row>
    <row r="95" spans="1:38" ht="11.25" customHeight="1" x14ac:dyDescent="0.25">
      <c r="A95" s="151" t="s">
        <v>104</v>
      </c>
      <c r="B95" s="152"/>
      <c r="C95" s="196"/>
      <c r="D95" s="196"/>
      <c r="E95" s="197"/>
      <c r="F95" s="197"/>
      <c r="G95" s="197"/>
      <c r="H95" s="197"/>
    </row>
    <row r="96" spans="1:38" ht="11.25" customHeight="1" x14ac:dyDescent="0.25">
      <c r="A96" s="153"/>
      <c r="B96" s="153"/>
      <c r="C96" s="198" t="s">
        <v>101</v>
      </c>
      <c r="D96" s="198"/>
      <c r="E96" s="198"/>
      <c r="F96" s="198"/>
      <c r="G96" s="198"/>
      <c r="H96" s="198"/>
    </row>
  </sheetData>
  <mergeCells count="62">
    <mergeCell ref="C95:D95"/>
    <mergeCell ref="E95:H95"/>
    <mergeCell ref="C96:H96"/>
    <mergeCell ref="C90:H90"/>
    <mergeCell ref="C92:D92"/>
    <mergeCell ref="E92:H92"/>
    <mergeCell ref="C93:H93"/>
    <mergeCell ref="C85:H85"/>
    <mergeCell ref="C86:D86"/>
    <mergeCell ref="E86:H86"/>
    <mergeCell ref="C87:H87"/>
    <mergeCell ref="C89:D89"/>
    <mergeCell ref="E89:H89"/>
    <mergeCell ref="B16:G16"/>
    <mergeCell ref="B17:G17"/>
    <mergeCell ref="B22:H22"/>
    <mergeCell ref="C4:G4"/>
    <mergeCell ref="C5:G5"/>
    <mergeCell ref="C9:G9"/>
    <mergeCell ref="C10:G10"/>
    <mergeCell ref="B12:G12"/>
    <mergeCell ref="B41:C41"/>
    <mergeCell ref="A42:H42"/>
    <mergeCell ref="A28:H28"/>
    <mergeCell ref="A24:A26"/>
    <mergeCell ref="B24:B26"/>
    <mergeCell ref="C24:C26"/>
    <mergeCell ref="D24:H24"/>
    <mergeCell ref="D25:D26"/>
    <mergeCell ref="E25:E26"/>
    <mergeCell ref="F25:F26"/>
    <mergeCell ref="G25:G26"/>
    <mergeCell ref="H25:H26"/>
    <mergeCell ref="B55:C55"/>
    <mergeCell ref="B56:C56"/>
    <mergeCell ref="A57:H57"/>
    <mergeCell ref="B44:C44"/>
    <mergeCell ref="A45:H45"/>
    <mergeCell ref="B47:C47"/>
    <mergeCell ref="A48:H48"/>
    <mergeCell ref="B51:C51"/>
    <mergeCell ref="A52:H52"/>
    <mergeCell ref="E82:H82"/>
    <mergeCell ref="C83:H83"/>
    <mergeCell ref="A84:D84"/>
    <mergeCell ref="E84:H84"/>
    <mergeCell ref="A68:H68"/>
    <mergeCell ref="B71:C71"/>
    <mergeCell ref="B72:C72"/>
    <mergeCell ref="A73:H73"/>
    <mergeCell ref="B76:C76"/>
    <mergeCell ref="B77:C77"/>
    <mergeCell ref="C80:D80"/>
    <mergeCell ref="E80:H80"/>
    <mergeCell ref="C81:H81"/>
    <mergeCell ref="B60:C60"/>
    <mergeCell ref="A62:H62"/>
    <mergeCell ref="B65:C65"/>
    <mergeCell ref="A66:H66"/>
    <mergeCell ref="B67:C67"/>
    <mergeCell ref="B61:C61"/>
    <mergeCell ref="B64:C64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87" fitToHeight="0" orientation="landscape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2AA0-B6A4-4B9C-BC2E-30F542FBD9D3}">
  <dimension ref="A1:G43"/>
  <sheetViews>
    <sheetView topLeftCell="A10" zoomScale="75" zoomScaleNormal="75" workbookViewId="0">
      <selection activeCell="B8" sqref="B8:G8"/>
    </sheetView>
  </sheetViews>
  <sheetFormatPr defaultColWidth="9.140625" defaultRowHeight="12.75" x14ac:dyDescent="0.2"/>
  <cols>
    <col min="1" max="1" width="4.5703125" style="37" customWidth="1"/>
    <col min="2" max="2" width="58.42578125" style="37" customWidth="1"/>
    <col min="3" max="3" width="17.7109375" style="37" customWidth="1"/>
    <col min="4" max="4" width="14.140625" style="37" customWidth="1"/>
    <col min="5" max="5" width="17.7109375" style="37" customWidth="1"/>
    <col min="6" max="6" width="14.140625" style="37" customWidth="1"/>
    <col min="7" max="7" width="18.42578125" style="37" customWidth="1"/>
    <col min="8" max="16384" width="9.140625" style="37"/>
  </cols>
  <sheetData>
    <row r="1" spans="1:7" customFormat="1" ht="15" x14ac:dyDescent="0.25">
      <c r="A1" s="1"/>
      <c r="B1" s="1"/>
      <c r="C1" s="1"/>
      <c r="D1" s="1"/>
      <c r="E1" s="1"/>
      <c r="F1" s="1"/>
      <c r="G1" s="2" t="s">
        <v>105</v>
      </c>
    </row>
    <row r="2" spans="1:7" customFormat="1" ht="15" x14ac:dyDescent="0.25">
      <c r="A2" s="1"/>
      <c r="B2" s="1"/>
      <c r="C2" s="1"/>
      <c r="D2" s="1"/>
      <c r="E2" s="1"/>
      <c r="F2" s="1"/>
      <c r="G2" s="2" t="s">
        <v>106</v>
      </c>
    </row>
    <row r="3" spans="1:7" customFormat="1" ht="15" x14ac:dyDescent="0.25">
      <c r="A3" s="1"/>
      <c r="B3" s="1"/>
      <c r="C3" s="1"/>
      <c r="D3" s="1"/>
      <c r="E3" s="1"/>
      <c r="F3" s="1"/>
      <c r="G3" s="2"/>
    </row>
    <row r="4" spans="1:7" customFormat="1" ht="15.75" x14ac:dyDescent="0.25">
      <c r="A4" s="1"/>
      <c r="B4" s="236" t="s">
        <v>107</v>
      </c>
      <c r="C4" s="236"/>
      <c r="D4" s="236"/>
      <c r="E4" s="236"/>
      <c r="F4" s="236"/>
      <c r="G4" s="236"/>
    </row>
    <row r="5" spans="1:7" customFormat="1" ht="27" customHeight="1" x14ac:dyDescent="0.25">
      <c r="A5" s="1"/>
      <c r="B5" s="237" t="s">
        <v>108</v>
      </c>
      <c r="C5" s="237"/>
      <c r="D5" s="237"/>
      <c r="E5" s="237"/>
      <c r="F5" s="237"/>
      <c r="G5" s="237"/>
    </row>
    <row r="6" spans="1:7" customFormat="1" ht="27" customHeight="1" x14ac:dyDescent="0.25">
      <c r="A6" s="1"/>
      <c r="B6" s="238"/>
      <c r="C6" s="238"/>
      <c r="D6" s="238"/>
      <c r="E6" s="238"/>
      <c r="F6" s="238"/>
      <c r="G6" s="238"/>
    </row>
    <row r="7" spans="1:7" customFormat="1" ht="15" customHeight="1" x14ac:dyDescent="0.25">
      <c r="A7" s="3" t="s">
        <v>109</v>
      </c>
      <c r="B7" s="4"/>
      <c r="C7" s="5"/>
      <c r="D7" s="5"/>
      <c r="E7" s="5"/>
      <c r="F7" s="5"/>
      <c r="G7" s="5"/>
    </row>
    <row r="8" spans="1:7" customFormat="1" ht="15" customHeight="1" x14ac:dyDescent="0.25">
      <c r="A8" s="6" t="s">
        <v>110</v>
      </c>
      <c r="B8" s="235" t="s">
        <v>111</v>
      </c>
      <c r="C8" s="235"/>
      <c r="D8" s="235"/>
      <c r="E8" s="235"/>
      <c r="F8" s="235"/>
      <c r="G8" s="235"/>
    </row>
    <row r="9" spans="1:7" customFormat="1" ht="15" customHeight="1" x14ac:dyDescent="0.25">
      <c r="A9" s="6" t="s">
        <v>112</v>
      </c>
      <c r="B9" s="235" t="s">
        <v>113</v>
      </c>
      <c r="C9" s="235"/>
      <c r="D9" s="235"/>
      <c r="E9" s="235"/>
      <c r="F9" s="235"/>
      <c r="G9" s="235"/>
    </row>
    <row r="10" spans="1:7" customFormat="1" ht="15" customHeight="1" x14ac:dyDescent="0.25">
      <c r="A10" s="6" t="s">
        <v>114</v>
      </c>
      <c r="B10" s="235" t="s">
        <v>115</v>
      </c>
      <c r="C10" s="235"/>
      <c r="D10" s="235"/>
      <c r="E10" s="235"/>
      <c r="F10" s="235"/>
      <c r="G10" s="235"/>
    </row>
    <row r="11" spans="1:7" customFormat="1" ht="15.75" customHeight="1" thickBot="1" x14ac:dyDescent="0.3">
      <c r="A11" s="1"/>
      <c r="B11" s="4"/>
      <c r="C11" s="4"/>
      <c r="D11" s="4"/>
      <c r="E11" s="4"/>
      <c r="F11" s="4"/>
      <c r="G11" s="4"/>
    </row>
    <row r="12" spans="1:7" customFormat="1" ht="90" thickBot="1" x14ac:dyDescent="0.3">
      <c r="A12" s="227" t="s">
        <v>116</v>
      </c>
      <c r="B12" s="228"/>
      <c r="C12" s="7" t="s">
        <v>117</v>
      </c>
      <c r="D12" s="7" t="s">
        <v>118</v>
      </c>
      <c r="E12" s="7" t="s">
        <v>119</v>
      </c>
      <c r="F12" s="7" t="s">
        <v>120</v>
      </c>
      <c r="G12" s="8" t="s">
        <v>121</v>
      </c>
    </row>
    <row r="13" spans="1:7" customFormat="1" ht="15" customHeight="1" x14ac:dyDescent="0.25">
      <c r="A13" s="229">
        <v>1</v>
      </c>
      <c r="B13" s="230"/>
      <c r="C13" s="9">
        <v>2</v>
      </c>
      <c r="D13" s="9">
        <v>3</v>
      </c>
      <c r="E13" s="9">
        <v>4</v>
      </c>
      <c r="F13" s="9">
        <v>5</v>
      </c>
      <c r="G13" s="10">
        <v>6</v>
      </c>
    </row>
    <row r="14" spans="1:7" customFormat="1" ht="15" customHeight="1" x14ac:dyDescent="0.25">
      <c r="A14" s="231" t="s">
        <v>122</v>
      </c>
      <c r="B14" s="232"/>
      <c r="C14" s="11"/>
      <c r="D14" s="12"/>
      <c r="E14" s="11"/>
      <c r="F14" s="12"/>
      <c r="G14" s="13"/>
    </row>
    <row r="15" spans="1:7" customFormat="1" ht="15" customHeight="1" x14ac:dyDescent="0.25">
      <c r="A15" s="231" t="s">
        <v>123</v>
      </c>
      <c r="B15" s="232"/>
      <c r="C15" s="11"/>
      <c r="D15" s="12"/>
      <c r="E15" s="11"/>
      <c r="F15" s="12"/>
      <c r="G15" s="13"/>
    </row>
    <row r="16" spans="1:7" customFormat="1" ht="15" customHeight="1" thickBot="1" x14ac:dyDescent="0.3">
      <c r="A16" s="233" t="s">
        <v>124</v>
      </c>
      <c r="B16" s="234"/>
      <c r="C16" s="14"/>
      <c r="D16" s="15"/>
      <c r="E16" s="14"/>
      <c r="F16" s="15"/>
      <c r="G16" s="16"/>
    </row>
    <row r="17" spans="1:7" customFormat="1" ht="15" customHeight="1" x14ac:dyDescent="0.25">
      <c r="A17" s="17"/>
      <c r="B17" s="17"/>
      <c r="C17" s="18"/>
      <c r="D17" s="18"/>
      <c r="E17" s="18"/>
      <c r="F17" s="18"/>
      <c r="G17" s="18"/>
    </row>
    <row r="18" spans="1:7" customFormat="1" ht="12.75" customHeight="1" x14ac:dyDescent="0.25">
      <c r="A18" s="1"/>
      <c r="B18" s="6" t="s">
        <v>125</v>
      </c>
      <c r="C18" s="224" t="s">
        <v>126</v>
      </c>
      <c r="D18" s="224"/>
      <c r="E18" s="19"/>
      <c r="F18" s="20"/>
      <c r="G18" s="20"/>
    </row>
    <row r="19" spans="1:7" customFormat="1" ht="12.75" customHeight="1" x14ac:dyDescent="0.25">
      <c r="A19" s="1"/>
      <c r="B19" s="6" t="s">
        <v>127</v>
      </c>
      <c r="C19" s="21" t="s">
        <v>128</v>
      </c>
      <c r="D19" s="21"/>
      <c r="E19" s="21"/>
      <c r="F19" s="22"/>
      <c r="G19" s="22"/>
    </row>
    <row r="20" spans="1:7" customFormat="1" ht="12.75" customHeight="1" x14ac:dyDescent="0.25">
      <c r="A20" s="1"/>
      <c r="B20" s="6" t="s">
        <v>129</v>
      </c>
      <c r="C20" s="21" t="s">
        <v>128</v>
      </c>
      <c r="D20" s="21"/>
      <c r="E20" s="21"/>
      <c r="F20" s="22"/>
      <c r="G20" s="22"/>
    </row>
    <row r="21" spans="1:7" customFormat="1" ht="12.75" customHeight="1" x14ac:dyDescent="0.25">
      <c r="A21" s="1"/>
      <c r="B21" s="6" t="s">
        <v>130</v>
      </c>
      <c r="C21" s="21" t="s">
        <v>131</v>
      </c>
      <c r="D21" s="21"/>
      <c r="E21" s="21"/>
      <c r="F21" s="22"/>
      <c r="G21" s="22"/>
    </row>
    <row r="22" spans="1:7" customFormat="1" ht="12.75" customHeight="1" x14ac:dyDescent="0.25">
      <c r="A22" s="1"/>
      <c r="B22" s="6" t="s">
        <v>132</v>
      </c>
      <c r="C22" s="224" t="s">
        <v>133</v>
      </c>
      <c r="D22" s="224"/>
      <c r="E22" s="21"/>
      <c r="F22" s="22"/>
      <c r="G22" s="22"/>
    </row>
    <row r="23" spans="1:7" customFormat="1" ht="15" customHeight="1" x14ac:dyDescent="0.25">
      <c r="A23" s="1"/>
      <c r="B23" s="2"/>
      <c r="C23" s="22"/>
      <c r="D23" s="22"/>
      <c r="E23" s="22"/>
      <c r="F23" s="22"/>
      <c r="G23" s="2"/>
    </row>
    <row r="24" spans="1:7" customFormat="1" ht="19.5" customHeight="1" x14ac:dyDescent="0.25">
      <c r="A24" s="23" t="s">
        <v>134</v>
      </c>
      <c r="B24" s="23"/>
      <c r="C24" s="23"/>
      <c r="D24" s="23"/>
      <c r="E24" s="23"/>
      <c r="F24" s="23"/>
      <c r="G24" s="23"/>
    </row>
    <row r="25" spans="1:7" customFormat="1" ht="12.75" customHeight="1" x14ac:dyDescent="0.25">
      <c r="A25" s="1"/>
      <c r="B25" s="225" t="s">
        <v>135</v>
      </c>
      <c r="C25" s="225"/>
      <c r="D25" s="21" t="s">
        <v>136</v>
      </c>
      <c r="E25" s="24"/>
      <c r="F25" s="24"/>
      <c r="G25" s="24"/>
    </row>
    <row r="26" spans="1:7" customFormat="1" ht="12.75" customHeight="1" x14ac:dyDescent="0.25">
      <c r="A26" s="1"/>
      <c r="B26" s="225" t="s">
        <v>137</v>
      </c>
      <c r="C26" s="225"/>
      <c r="D26" s="21" t="s">
        <v>136</v>
      </c>
      <c r="E26" s="24"/>
      <c r="F26" s="24"/>
      <c r="G26" s="24"/>
    </row>
    <row r="27" spans="1:7" customFormat="1" ht="12.75" customHeight="1" x14ac:dyDescent="0.25">
      <c r="A27" s="1"/>
      <c r="B27" s="225" t="s">
        <v>138</v>
      </c>
      <c r="C27" s="225"/>
      <c r="D27" s="21" t="s">
        <v>136</v>
      </c>
      <c r="E27" s="24"/>
      <c r="F27" s="24"/>
      <c r="G27" s="24"/>
    </row>
    <row r="28" spans="1:7" customFormat="1" ht="25.5" customHeight="1" x14ac:dyDescent="0.25">
      <c r="A28" s="1"/>
      <c r="B28" s="226" t="s">
        <v>139</v>
      </c>
      <c r="C28" s="226"/>
      <c r="D28" s="25"/>
      <c r="E28" s="24"/>
      <c r="F28" s="24"/>
      <c r="G28" s="24"/>
    </row>
    <row r="29" spans="1:7" customFormat="1" ht="25.5" customHeight="1" x14ac:dyDescent="0.25">
      <c r="A29" s="1"/>
      <c r="B29" s="226" t="s">
        <v>140</v>
      </c>
      <c r="C29" s="226"/>
      <c r="D29" s="26">
        <v>1.0172000000000001</v>
      </c>
      <c r="E29" s="24"/>
      <c r="F29" s="24"/>
      <c r="G29" s="24"/>
    </row>
    <row r="30" spans="1:7" customFormat="1" ht="15" x14ac:dyDescent="0.25">
      <c r="A30" s="1"/>
      <c r="B30" s="27"/>
      <c r="C30" s="27"/>
      <c r="D30" s="24"/>
      <c r="E30" s="24"/>
      <c r="F30" s="24"/>
      <c r="G30" s="24"/>
    </row>
    <row r="31" spans="1:7" s="28" customFormat="1" x14ac:dyDescent="0.25">
      <c r="A31" s="222" t="s">
        <v>141</v>
      </c>
      <c r="B31" s="222"/>
      <c r="C31" s="222"/>
      <c r="D31" s="222"/>
      <c r="E31" s="222"/>
      <c r="F31" s="222"/>
      <c r="G31" s="222"/>
    </row>
    <row r="32" spans="1:7" s="28" customFormat="1" x14ac:dyDescent="0.25">
      <c r="A32" s="3"/>
      <c r="B32" s="29" t="s">
        <v>142</v>
      </c>
      <c r="C32" s="30"/>
      <c r="D32" s="223">
        <v>1</v>
      </c>
      <c r="E32" s="224"/>
      <c r="F32" s="31"/>
      <c r="G32" s="31"/>
    </row>
    <row r="33" spans="1:7" s="28" customFormat="1" x14ac:dyDescent="0.25">
      <c r="A33" s="3"/>
      <c r="B33" s="221" t="s">
        <v>143</v>
      </c>
      <c r="C33" s="221"/>
      <c r="D33" s="31"/>
      <c r="E33" s="31"/>
      <c r="F33" s="31"/>
      <c r="G33" s="31"/>
    </row>
    <row r="34" spans="1:7" s="28" customFormat="1" x14ac:dyDescent="0.25">
      <c r="A34" s="3"/>
      <c r="B34" s="225" t="s">
        <v>144</v>
      </c>
      <c r="C34" s="225"/>
      <c r="D34" s="224"/>
      <c r="E34" s="224"/>
      <c r="F34" s="21" t="s">
        <v>145</v>
      </c>
      <c r="G34" s="31"/>
    </row>
    <row r="35" spans="1:7" s="28" customFormat="1" x14ac:dyDescent="0.25">
      <c r="A35" s="3"/>
      <c r="B35" s="221" t="s">
        <v>146</v>
      </c>
      <c r="C35" s="221"/>
      <c r="D35" s="31"/>
      <c r="E35" s="31"/>
      <c r="F35" s="31"/>
      <c r="G35" s="31"/>
    </row>
    <row r="36" spans="1:7" s="28" customFormat="1" x14ac:dyDescent="0.25">
      <c r="A36" s="3"/>
      <c r="B36" s="225" t="s">
        <v>144</v>
      </c>
      <c r="C36" s="225"/>
      <c r="D36" s="224" t="s">
        <v>147</v>
      </c>
      <c r="E36" s="224"/>
      <c r="F36" s="32">
        <v>1.0063</v>
      </c>
      <c r="G36" s="31"/>
    </row>
    <row r="37" spans="1:7" s="28" customFormat="1" x14ac:dyDescent="0.25">
      <c r="A37" s="3"/>
      <c r="B37" s="221" t="s">
        <v>148</v>
      </c>
      <c r="C37" s="221"/>
      <c r="D37" s="31"/>
      <c r="E37" s="31"/>
      <c r="F37" s="31"/>
      <c r="G37" s="31"/>
    </row>
    <row r="38" spans="1:7" s="28" customFormat="1" x14ac:dyDescent="0.25">
      <c r="A38" s="3"/>
      <c r="B38" s="225" t="s">
        <v>149</v>
      </c>
      <c r="C38" s="225"/>
      <c r="D38" s="224" t="s">
        <v>150</v>
      </c>
      <c r="E38" s="224"/>
      <c r="F38" s="32">
        <v>1.0063</v>
      </c>
      <c r="G38" s="31"/>
    </row>
    <row r="39" spans="1:7" s="28" customFormat="1" x14ac:dyDescent="0.25">
      <c r="A39" s="3"/>
      <c r="B39" s="221" t="s">
        <v>151</v>
      </c>
      <c r="C39" s="221"/>
      <c r="D39" s="221"/>
      <c r="E39" s="221"/>
      <c r="F39" s="33">
        <v>1.0063</v>
      </c>
      <c r="G39" s="31"/>
    </row>
    <row r="40" spans="1:7" customFormat="1" ht="15" x14ac:dyDescent="0.25">
      <c r="B40" s="34"/>
      <c r="C40" s="34"/>
      <c r="D40" s="34"/>
      <c r="E40" s="34"/>
      <c r="F40" s="34"/>
      <c r="G40" s="34"/>
    </row>
    <row r="41" spans="1:7" customFormat="1" ht="15" x14ac:dyDescent="0.25">
      <c r="B41" s="35" t="s">
        <v>152</v>
      </c>
      <c r="C41" s="36"/>
    </row>
    <row r="42" spans="1:7" customFormat="1" ht="15" x14ac:dyDescent="0.25">
      <c r="B42" s="35" t="s">
        <v>153</v>
      </c>
      <c r="C42" s="36"/>
    </row>
    <row r="43" spans="1:7" customFormat="1" ht="15" x14ac:dyDescent="0.25">
      <c r="B43" s="35" t="s">
        <v>154</v>
      </c>
      <c r="C43" s="36"/>
    </row>
  </sheetData>
  <mergeCells count="30">
    <mergeCell ref="B10:G10"/>
    <mergeCell ref="B4:G4"/>
    <mergeCell ref="B5:G5"/>
    <mergeCell ref="B6:G6"/>
    <mergeCell ref="B8:G8"/>
    <mergeCell ref="B9:G9"/>
    <mergeCell ref="B29:C29"/>
    <mergeCell ref="A12:B12"/>
    <mergeCell ref="A13:B13"/>
    <mergeCell ref="A14:B14"/>
    <mergeCell ref="A15:B15"/>
    <mergeCell ref="A16:B16"/>
    <mergeCell ref="C18:D18"/>
    <mergeCell ref="C22:D22"/>
    <mergeCell ref="B25:C25"/>
    <mergeCell ref="B26:C26"/>
    <mergeCell ref="B27:C27"/>
    <mergeCell ref="B28:C28"/>
    <mergeCell ref="B39:E39"/>
    <mergeCell ref="A31:G31"/>
    <mergeCell ref="D32:E32"/>
    <mergeCell ref="B33:C33"/>
    <mergeCell ref="B34:C34"/>
    <mergeCell ref="D34:E34"/>
    <mergeCell ref="B35:C35"/>
    <mergeCell ref="B36:C36"/>
    <mergeCell ref="D36:E36"/>
    <mergeCell ref="B37:C37"/>
    <mergeCell ref="B38:C38"/>
    <mergeCell ref="D38:E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50F3-2FCC-4898-B67A-0591821AE0D4}">
  <dimension ref="A1:K51"/>
  <sheetViews>
    <sheetView topLeftCell="A13" zoomScale="75" zoomScaleNormal="75" workbookViewId="0">
      <selection activeCell="F33" sqref="F33"/>
    </sheetView>
  </sheetViews>
  <sheetFormatPr defaultRowHeight="15.75" x14ac:dyDescent="0.25"/>
  <cols>
    <col min="1" max="1" width="40" style="38" customWidth="1"/>
    <col min="2" max="4" width="18.28515625" style="38" customWidth="1"/>
    <col min="5" max="5" width="21.28515625" style="38" customWidth="1"/>
    <col min="6" max="6" width="21" style="38" customWidth="1"/>
    <col min="7" max="7" width="18.85546875" style="39" hidden="1" customWidth="1"/>
    <col min="8" max="8" width="17.85546875" style="40" customWidth="1"/>
    <col min="9" max="9" width="19.140625" style="38" customWidth="1"/>
    <col min="10" max="10" width="19.5703125" style="38" customWidth="1"/>
    <col min="11" max="11" width="29.5703125" style="38" customWidth="1"/>
    <col min="12" max="16384" width="9.140625" style="38"/>
  </cols>
  <sheetData>
    <row r="1" spans="1:10" x14ac:dyDescent="0.25">
      <c r="F1" s="38" t="s">
        <v>155</v>
      </c>
    </row>
    <row r="2" spans="1:10" x14ac:dyDescent="0.25">
      <c r="F2" s="41" t="s">
        <v>156</v>
      </c>
    </row>
    <row r="3" spans="1:10" x14ac:dyDescent="0.25">
      <c r="F3" s="41" t="s">
        <v>157</v>
      </c>
    </row>
    <row r="4" spans="1:10" x14ac:dyDescent="0.25">
      <c r="F4" s="41"/>
    </row>
    <row r="5" spans="1:10" x14ac:dyDescent="0.25">
      <c r="F5" s="41" t="s">
        <v>158</v>
      </c>
    </row>
    <row r="6" spans="1:10" x14ac:dyDescent="0.25">
      <c r="F6" s="41" t="s">
        <v>174</v>
      </c>
    </row>
    <row r="9" spans="1:10" x14ac:dyDescent="0.25">
      <c r="A9" s="241" t="s">
        <v>159</v>
      </c>
      <c r="B9" s="241"/>
      <c r="C9" s="241"/>
      <c r="D9" s="241"/>
      <c r="E9" s="241"/>
      <c r="F9" s="241"/>
      <c r="G9" s="42"/>
      <c r="H9" s="43"/>
      <c r="I9" s="44"/>
      <c r="J9" s="44"/>
    </row>
    <row r="10" spans="1:10" x14ac:dyDescent="0.25">
      <c r="A10" s="241" t="s">
        <v>160</v>
      </c>
      <c r="B10" s="241"/>
      <c r="C10" s="241"/>
      <c r="D10" s="241"/>
      <c r="E10" s="241"/>
      <c r="F10" s="241"/>
      <c r="G10" s="42"/>
      <c r="H10" s="43"/>
      <c r="I10" s="44"/>
      <c r="J10" s="44"/>
    </row>
    <row r="11" spans="1:10" x14ac:dyDescent="0.25">
      <c r="A11" s="242" t="s">
        <v>161</v>
      </c>
      <c r="B11" s="242"/>
      <c r="C11" s="242"/>
      <c r="D11" s="242"/>
      <c r="E11" s="242"/>
      <c r="F11" s="242"/>
      <c r="G11" s="45"/>
      <c r="H11" s="46"/>
      <c r="I11" s="47"/>
      <c r="J11" s="47"/>
    </row>
    <row r="12" spans="1:10" x14ac:dyDescent="0.25">
      <c r="A12" s="243" t="s">
        <v>8</v>
      </c>
      <c r="B12" s="243"/>
      <c r="C12" s="243"/>
      <c r="D12" s="243"/>
      <c r="E12" s="243"/>
      <c r="F12" s="243"/>
      <c r="G12" s="48"/>
      <c r="H12" s="49"/>
      <c r="I12" s="50"/>
      <c r="J12" s="51"/>
    </row>
    <row r="14" spans="1:10" x14ac:dyDescent="0.25">
      <c r="A14" s="52"/>
      <c r="B14" s="53" t="s">
        <v>162</v>
      </c>
      <c r="C14" s="52"/>
      <c r="D14" s="52"/>
      <c r="E14" s="52"/>
      <c r="F14" s="52"/>
      <c r="G14" s="54"/>
      <c r="H14" s="43"/>
      <c r="I14" s="116"/>
      <c r="J14" s="116"/>
    </row>
    <row r="15" spans="1:10" x14ac:dyDescent="0.25">
      <c r="A15" s="52"/>
      <c r="B15" s="53"/>
      <c r="C15" s="52"/>
      <c r="D15" s="52"/>
      <c r="E15" s="52"/>
      <c r="F15" s="52"/>
      <c r="G15" s="54"/>
      <c r="H15" s="43"/>
      <c r="I15" s="116"/>
      <c r="J15" s="116"/>
    </row>
    <row r="16" spans="1:10" ht="33.75" customHeight="1" x14ac:dyDescent="0.25">
      <c r="A16" s="55" t="s">
        <v>110</v>
      </c>
      <c r="B16" s="239" t="s">
        <v>4309</v>
      </c>
      <c r="C16" s="239"/>
      <c r="D16" s="239"/>
      <c r="E16" s="239"/>
      <c r="F16" s="239"/>
      <c r="G16" s="56"/>
      <c r="H16" s="57"/>
      <c r="I16" s="58"/>
      <c r="J16" s="117"/>
    </row>
    <row r="17" spans="1:11" x14ac:dyDescent="0.25">
      <c r="A17" s="55" t="s">
        <v>112</v>
      </c>
      <c r="B17" s="244" t="s">
        <v>175</v>
      </c>
      <c r="C17" s="244"/>
      <c r="D17" s="244"/>
      <c r="E17" s="244"/>
      <c r="F17" s="244"/>
      <c r="G17" s="56"/>
      <c r="H17" s="57"/>
      <c r="I17" s="58"/>
      <c r="J17" s="116"/>
      <c r="K17" s="126"/>
    </row>
    <row r="18" spans="1:11" ht="36" customHeight="1" x14ac:dyDescent="0.25">
      <c r="A18" s="55" t="s">
        <v>114</v>
      </c>
      <c r="B18" s="239" t="s">
        <v>4302</v>
      </c>
      <c r="C18" s="239"/>
      <c r="D18" s="239"/>
      <c r="E18" s="239"/>
      <c r="F18" s="239"/>
      <c r="G18" s="56"/>
      <c r="H18" s="57"/>
      <c r="I18" s="58"/>
      <c r="J18" s="116"/>
    </row>
    <row r="19" spans="1:11" x14ac:dyDescent="0.25">
      <c r="A19" s="52"/>
      <c r="B19" s="52"/>
      <c r="C19" s="52"/>
      <c r="D19" s="52"/>
      <c r="E19" s="52"/>
      <c r="F19" s="59"/>
      <c r="G19" s="54"/>
      <c r="H19" s="43"/>
      <c r="I19" s="116"/>
      <c r="J19" s="116"/>
    </row>
    <row r="20" spans="1:11" ht="126" x14ac:dyDescent="0.25">
      <c r="A20" s="60" t="s">
        <v>116</v>
      </c>
      <c r="B20" s="60" t="s">
        <v>4306</v>
      </c>
      <c r="C20" s="60" t="s">
        <v>118</v>
      </c>
      <c r="D20" s="60" t="s">
        <v>4307</v>
      </c>
      <c r="E20" s="60" t="s">
        <v>4308</v>
      </c>
      <c r="F20" s="60" t="s">
        <v>163</v>
      </c>
      <c r="G20" s="54"/>
      <c r="H20" s="43"/>
      <c r="I20" s="116"/>
      <c r="J20" s="116"/>
    </row>
    <row r="21" spans="1:11" x14ac:dyDescent="0.25">
      <c r="A21" s="60">
        <v>1</v>
      </c>
      <c r="B21" s="60">
        <v>2</v>
      </c>
      <c r="C21" s="60">
        <v>3</v>
      </c>
      <c r="D21" s="60">
        <v>4</v>
      </c>
      <c r="E21" s="60">
        <v>5</v>
      </c>
      <c r="F21" s="60">
        <v>6</v>
      </c>
      <c r="G21" s="54"/>
      <c r="H21" s="43"/>
      <c r="I21" s="116"/>
      <c r="J21" s="116"/>
    </row>
    <row r="22" spans="1:11" x14ac:dyDescent="0.25">
      <c r="A22" s="61" t="s">
        <v>164</v>
      </c>
      <c r="B22" s="62">
        <f>'СРСС ДОО Амурское 45.12 '!D56+'СРСС ДОО Амурское 45.12 '!E56</f>
        <v>83344018.409999996</v>
      </c>
      <c r="C22" s="60">
        <f>ИД!D29</f>
        <v>1.0172000000000001</v>
      </c>
      <c r="D22" s="62">
        <f>ROUND(B22*C22,2)</f>
        <v>84777535.530000001</v>
      </c>
      <c r="E22" s="63">
        <f>ИД!F39</f>
        <v>1.0063</v>
      </c>
      <c r="F22" s="62">
        <f>ROUND(D22*E22,2)</f>
        <v>85311634</v>
      </c>
      <c r="G22" s="54">
        <f>F22</f>
        <v>85311634</v>
      </c>
      <c r="H22" s="64"/>
      <c r="I22" s="118"/>
      <c r="J22" s="118"/>
      <c r="K22" s="125"/>
    </row>
    <row r="23" spans="1:11" x14ac:dyDescent="0.25">
      <c r="A23" s="61" t="s">
        <v>165</v>
      </c>
      <c r="B23" s="62">
        <f>'СРСС ДОО Амурское 45.12 '!F56</f>
        <v>50308714.859999999</v>
      </c>
      <c r="C23" s="60">
        <f>ИД!D29</f>
        <v>1.0172000000000001</v>
      </c>
      <c r="D23" s="62">
        <f>ROUND(B23*C23,2)</f>
        <v>51174024.759999998</v>
      </c>
      <c r="E23" s="63">
        <f>ИД!F39</f>
        <v>1.0063</v>
      </c>
      <c r="F23" s="62">
        <f>ROUND(D23*E23,2)</f>
        <v>51496421.119999997</v>
      </c>
      <c r="G23" s="54">
        <f>F23</f>
        <v>51496421.119999997</v>
      </c>
      <c r="H23" s="64"/>
      <c r="I23" s="118"/>
      <c r="J23" s="118"/>
      <c r="K23" s="125"/>
    </row>
    <row r="24" spans="1:11" x14ac:dyDescent="0.25">
      <c r="A24" s="61" t="s">
        <v>74</v>
      </c>
      <c r="B24" s="62">
        <f>'СРСС ДОО Амурское 45.12 '!G65</f>
        <v>10367960.310000001</v>
      </c>
      <c r="C24" s="65">
        <f>ИД!D29</f>
        <v>1.0172000000000001</v>
      </c>
      <c r="D24" s="62">
        <f>ROUND(B24*C24,2)</f>
        <v>10546289.23</v>
      </c>
      <c r="E24" s="63">
        <f>ИД!F39</f>
        <v>1.0063</v>
      </c>
      <c r="F24" s="62">
        <f>ROUND(D24*E24,2)</f>
        <v>10612730.85</v>
      </c>
      <c r="G24" s="54">
        <f>F24</f>
        <v>10612730.85</v>
      </c>
      <c r="H24" s="64"/>
      <c r="I24" s="123"/>
      <c r="J24" s="118"/>
      <c r="K24" s="125"/>
    </row>
    <row r="25" spans="1:11" hidden="1" x14ac:dyDescent="0.25">
      <c r="A25" s="61"/>
      <c r="B25" s="62"/>
      <c r="C25" s="65"/>
      <c r="D25" s="62"/>
      <c r="E25" s="63"/>
      <c r="F25" s="62"/>
      <c r="G25" s="54">
        <f>F25</f>
        <v>0</v>
      </c>
      <c r="H25" s="64"/>
      <c r="I25" s="116"/>
      <c r="J25" s="116"/>
    </row>
    <row r="26" spans="1:11" ht="31.5" x14ac:dyDescent="0.25">
      <c r="A26" s="61" t="s">
        <v>166</v>
      </c>
      <c r="B26" s="62">
        <f>ROUND(B22*1.8%,2)</f>
        <v>1500192.33</v>
      </c>
      <c r="C26" s="60"/>
      <c r="D26" s="62">
        <f>ROUND(D22*1.8%,2)</f>
        <v>1525995.64</v>
      </c>
      <c r="E26" s="63"/>
      <c r="F26" s="62">
        <f>ROUND(F22*1.8%,2)</f>
        <v>1535609.41</v>
      </c>
      <c r="G26" s="54">
        <f>F22+F26</f>
        <v>86847243.409999996</v>
      </c>
      <c r="H26" s="64"/>
      <c r="I26" s="116"/>
      <c r="J26" s="116"/>
    </row>
    <row r="27" spans="1:11" ht="63" hidden="1" x14ac:dyDescent="0.25">
      <c r="A27" s="61" t="s">
        <v>167</v>
      </c>
      <c r="B27" s="66"/>
      <c r="C27" s="60"/>
      <c r="D27" s="62"/>
      <c r="E27" s="67"/>
      <c r="F27" s="62"/>
      <c r="G27" s="54"/>
      <c r="H27" s="64"/>
      <c r="I27" s="116"/>
      <c r="J27" s="116"/>
    </row>
    <row r="28" spans="1:11" ht="31.5" hidden="1" x14ac:dyDescent="0.25">
      <c r="A28" s="61" t="s">
        <v>168</v>
      </c>
      <c r="B28" s="68"/>
      <c r="C28" s="60"/>
      <c r="D28" s="62"/>
      <c r="E28" s="67"/>
      <c r="F28" s="62"/>
      <c r="G28" s="54"/>
      <c r="H28" s="64"/>
      <c r="I28" s="116"/>
      <c r="J28" s="116"/>
    </row>
    <row r="29" spans="1:11" ht="31.5" hidden="1" x14ac:dyDescent="0.25">
      <c r="A29" s="61" t="s">
        <v>169</v>
      </c>
      <c r="B29" s="68"/>
      <c r="C29" s="60"/>
      <c r="D29" s="62"/>
      <c r="E29" s="67"/>
      <c r="F29" s="62"/>
      <c r="G29" s="54"/>
      <c r="H29" s="64"/>
      <c r="I29" s="119"/>
      <c r="J29" s="116"/>
    </row>
    <row r="30" spans="1:11" ht="31.5" x14ac:dyDescent="0.25">
      <c r="A30" s="61" t="s">
        <v>170</v>
      </c>
      <c r="B30" s="62">
        <f>ROUND((B22+B23+B24+B26)*1%,2)</f>
        <v>1455208.86</v>
      </c>
      <c r="C30" s="60"/>
      <c r="D30" s="62">
        <f>ROUND((D22+D23+D24+D26)*1%,2)</f>
        <v>1480238.45</v>
      </c>
      <c r="E30" s="63"/>
      <c r="F30" s="62">
        <f>ROUND((F22+F23+F24+F26)*1%,2)</f>
        <v>1489563.95</v>
      </c>
      <c r="G30" s="69">
        <f>F30</f>
        <v>1489563.95</v>
      </c>
      <c r="H30" s="64"/>
      <c r="I30" s="120"/>
      <c r="J30" s="116"/>
    </row>
    <row r="31" spans="1:11" x14ac:dyDescent="0.25">
      <c r="A31" s="61" t="s">
        <v>171</v>
      </c>
      <c r="B31" s="62">
        <f>SUM(B22:B30)</f>
        <v>146976094.77000001</v>
      </c>
      <c r="C31" s="60"/>
      <c r="D31" s="62">
        <f>SUM(D22:D30)</f>
        <v>149504083.60999995</v>
      </c>
      <c r="E31" s="70"/>
      <c r="F31" s="71">
        <f>SUM(F22:F30)</f>
        <v>150445959.32999998</v>
      </c>
      <c r="G31" s="72">
        <f>SUM(G23:G30)</f>
        <v>150445959.32999998</v>
      </c>
      <c r="H31" s="64"/>
      <c r="I31" s="123"/>
      <c r="J31" s="116"/>
    </row>
    <row r="32" spans="1:11" x14ac:dyDescent="0.25">
      <c r="A32" s="61" t="s">
        <v>172</v>
      </c>
      <c r="B32" s="62">
        <f>ROUND(B31*20%,2)</f>
        <v>29395218.949999999</v>
      </c>
      <c r="C32" s="60"/>
      <c r="D32" s="62">
        <f>ROUND((D31)*20%,2)</f>
        <v>29900816.719999999</v>
      </c>
      <c r="E32" s="70"/>
      <c r="F32" s="62">
        <f>ROUND((F31)*20%,2)</f>
        <v>30089191.870000001</v>
      </c>
      <c r="G32" s="69">
        <f>G31*20%</f>
        <v>30089191.865999997</v>
      </c>
      <c r="H32" s="64"/>
      <c r="I32" s="116"/>
      <c r="J32" s="116"/>
    </row>
    <row r="33" spans="1:10" x14ac:dyDescent="0.25">
      <c r="A33" s="61" t="s">
        <v>173</v>
      </c>
      <c r="B33" s="62">
        <f>B31+B32</f>
        <v>176371313.72</v>
      </c>
      <c r="C33" s="60"/>
      <c r="D33" s="62">
        <f>D31+D32</f>
        <v>179404900.32999995</v>
      </c>
      <c r="E33" s="70"/>
      <c r="F33" s="62">
        <f>F31+F32</f>
        <v>180535151.19999999</v>
      </c>
      <c r="G33" s="69">
        <f>G31+G32</f>
        <v>180535151.19599998</v>
      </c>
      <c r="H33" s="73"/>
      <c r="I33" s="116"/>
      <c r="J33" s="121"/>
    </row>
    <row r="34" spans="1:10" x14ac:dyDescent="0.25">
      <c r="A34" s="44"/>
      <c r="B34" s="44"/>
      <c r="C34" s="44"/>
      <c r="D34" s="44"/>
      <c r="E34" s="44"/>
      <c r="F34" s="74"/>
      <c r="G34" s="54"/>
      <c r="H34" s="64"/>
      <c r="I34" s="116"/>
      <c r="J34" s="116"/>
    </row>
    <row r="35" spans="1:10" x14ac:dyDescent="0.25">
      <c r="A35" s="75" t="s">
        <v>179</v>
      </c>
      <c r="B35" s="76"/>
      <c r="C35" s="76"/>
      <c r="D35" s="76"/>
      <c r="E35" s="44"/>
      <c r="F35" s="77"/>
      <c r="G35" s="56"/>
      <c r="H35" s="43"/>
      <c r="I35" s="116"/>
      <c r="J35" s="116"/>
    </row>
    <row r="36" spans="1:10" x14ac:dyDescent="0.25">
      <c r="A36" s="75"/>
      <c r="B36" s="78"/>
      <c r="C36" s="78"/>
      <c r="D36" s="78"/>
      <c r="E36" s="44"/>
      <c r="F36" s="77"/>
      <c r="G36" s="56"/>
      <c r="H36" s="43"/>
      <c r="I36" s="116"/>
      <c r="J36" s="116"/>
    </row>
    <row r="37" spans="1:10" x14ac:dyDescent="0.25">
      <c r="A37" s="75" t="s">
        <v>180</v>
      </c>
      <c r="B37" s="78"/>
      <c r="C37" s="78"/>
      <c r="D37" s="78"/>
      <c r="E37" s="44"/>
      <c r="F37" s="77"/>
      <c r="G37" s="56"/>
      <c r="H37" s="43"/>
      <c r="I37" s="116"/>
      <c r="J37" s="116"/>
    </row>
    <row r="38" spans="1:10" x14ac:dyDescent="0.25">
      <c r="A38" s="240"/>
      <c r="B38" s="240"/>
      <c r="C38" s="240"/>
      <c r="D38" s="240"/>
      <c r="E38" s="79"/>
      <c r="F38" s="77"/>
      <c r="G38" s="56"/>
      <c r="H38" s="43"/>
      <c r="I38" s="116"/>
      <c r="J38" s="116"/>
    </row>
    <row r="39" spans="1:10" x14ac:dyDescent="0.25">
      <c r="A39" s="78"/>
      <c r="B39" s="79"/>
      <c r="C39" s="44"/>
      <c r="D39" s="77"/>
      <c r="E39" s="80"/>
      <c r="F39" s="77"/>
      <c r="G39" s="81"/>
      <c r="H39" s="43"/>
    </row>
    <row r="40" spans="1:10" x14ac:dyDescent="0.25">
      <c r="A40" s="78" t="s">
        <v>102</v>
      </c>
      <c r="B40" s="79"/>
      <c r="C40" s="44"/>
      <c r="D40" s="77"/>
      <c r="E40" s="80"/>
      <c r="F40" s="77"/>
      <c r="G40" s="56"/>
      <c r="H40" s="43"/>
    </row>
    <row r="41" spans="1:10" x14ac:dyDescent="0.25">
      <c r="A41" s="44"/>
      <c r="B41" s="82"/>
      <c r="C41" s="44"/>
      <c r="D41" s="44"/>
      <c r="E41" s="44"/>
      <c r="F41" s="44"/>
      <c r="G41" s="83"/>
      <c r="H41" s="43"/>
    </row>
    <row r="42" spans="1:10" x14ac:dyDescent="0.25">
      <c r="A42" s="78" t="s">
        <v>103</v>
      </c>
      <c r="B42" s="44"/>
      <c r="C42" s="44"/>
      <c r="D42" s="44"/>
      <c r="E42" s="44"/>
      <c r="F42" s="44"/>
      <c r="G42" s="83"/>
      <c r="H42" s="43"/>
    </row>
    <row r="43" spans="1:10" x14ac:dyDescent="0.25">
      <c r="A43" s="78"/>
      <c r="B43" s="44"/>
      <c r="C43" s="44"/>
      <c r="D43" s="44"/>
      <c r="E43" s="44"/>
      <c r="F43" s="44"/>
      <c r="G43" s="83"/>
      <c r="H43" s="43"/>
    </row>
    <row r="44" spans="1:10" x14ac:dyDescent="0.25">
      <c r="A44" s="78" t="s">
        <v>104</v>
      </c>
      <c r="B44" s="44"/>
      <c r="C44" s="44"/>
      <c r="D44" s="44"/>
      <c r="E44" s="44"/>
      <c r="F44" s="44"/>
      <c r="G44" s="42"/>
      <c r="H44" s="43"/>
    </row>
    <row r="45" spans="1:10" x14ac:dyDescent="0.25">
      <c r="A45" s="84"/>
      <c r="B45" s="85"/>
      <c r="C45" s="85"/>
      <c r="D45" s="85"/>
      <c r="E45" s="86"/>
      <c r="F45" s="86"/>
      <c r="G45" s="83"/>
      <c r="H45" s="43"/>
    </row>
    <row r="46" spans="1:10" x14ac:dyDescent="0.25">
      <c r="A46" s="85"/>
      <c r="B46" s="87"/>
      <c r="C46" s="85"/>
      <c r="D46" s="87"/>
      <c r="E46" s="86"/>
      <c r="F46" s="87"/>
      <c r="G46" s="83"/>
      <c r="H46" s="43"/>
    </row>
    <row r="47" spans="1:10" x14ac:dyDescent="0.25">
      <c r="A47" s="78"/>
      <c r="B47" s="88"/>
      <c r="C47" s="78"/>
      <c r="D47" s="88"/>
      <c r="E47" s="86"/>
      <c r="F47" s="88"/>
      <c r="G47" s="83"/>
      <c r="H47" s="43"/>
    </row>
    <row r="48" spans="1:10" x14ac:dyDescent="0.25">
      <c r="A48" s="84"/>
      <c r="B48" s="89"/>
      <c r="C48" s="90"/>
      <c r="D48" s="89"/>
      <c r="E48" s="86"/>
      <c r="F48" s="89"/>
      <c r="G48" s="83"/>
      <c r="H48" s="43"/>
    </row>
    <row r="49" spans="1:8" x14ac:dyDescent="0.25">
      <c r="A49" s="84"/>
      <c r="B49" s="89"/>
      <c r="C49" s="90"/>
      <c r="D49" s="89"/>
      <c r="E49" s="86"/>
      <c r="F49" s="89"/>
      <c r="G49" s="83"/>
      <c r="H49" s="43"/>
    </row>
    <row r="50" spans="1:8" x14ac:dyDescent="0.25">
      <c r="A50" s="84"/>
      <c r="B50" s="91"/>
      <c r="C50" s="90"/>
      <c r="D50" s="91"/>
      <c r="E50" s="86"/>
      <c r="F50" s="91"/>
      <c r="G50" s="83"/>
      <c r="H50" s="43"/>
    </row>
    <row r="51" spans="1:8" x14ac:dyDescent="0.25">
      <c r="F51" s="92"/>
    </row>
  </sheetData>
  <mergeCells count="8">
    <mergeCell ref="B18:F18"/>
    <mergeCell ref="A38:D38"/>
    <mergeCell ref="A9:F9"/>
    <mergeCell ref="A10:F10"/>
    <mergeCell ref="A11:F11"/>
    <mergeCell ref="A12:F12"/>
    <mergeCell ref="B16:F16"/>
    <mergeCell ref="B17:F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319D-0522-4080-A527-EE24131D73C7}">
  <dimension ref="A1:BL1758"/>
  <sheetViews>
    <sheetView tabSelected="1" topLeftCell="A1730" zoomScale="96" zoomScaleNormal="96" workbookViewId="0">
      <selection activeCell="K1743" sqref="K1743"/>
    </sheetView>
  </sheetViews>
  <sheetFormatPr defaultColWidth="8.85546875" defaultRowHeight="15" outlineLevelRow="1" x14ac:dyDescent="0.2"/>
  <cols>
    <col min="1" max="1" width="4.5703125" style="113" customWidth="1"/>
    <col min="2" max="2" width="3.5703125" style="111" customWidth="1"/>
    <col min="3" max="3" width="2.5703125" style="111" customWidth="1"/>
    <col min="4" max="4" width="5.85546875" style="111" customWidth="1"/>
    <col min="5" max="5" width="10.85546875" style="111" customWidth="1"/>
    <col min="6" max="6" width="5.28515625" style="111" customWidth="1"/>
    <col min="7" max="7" width="17.140625" style="111" customWidth="1"/>
    <col min="8" max="8" width="5.28515625" style="111" customWidth="1"/>
    <col min="9" max="9" width="8" style="111" customWidth="1"/>
    <col min="10" max="10" width="10" style="111" customWidth="1"/>
    <col min="11" max="11" width="10.7109375" style="111" customWidth="1"/>
    <col min="12" max="12" width="5.7109375" style="111" customWidth="1"/>
    <col min="13" max="13" width="12.140625" style="111" customWidth="1"/>
    <col min="14" max="14" width="14" style="111" customWidth="1"/>
    <col min="15" max="15" width="11.28515625" style="111" customWidth="1"/>
    <col min="16" max="19" width="36.7109375" style="112" hidden="1" customWidth="1"/>
    <col min="20" max="21" width="28.28515625" style="112" hidden="1" customWidth="1"/>
    <col min="22" max="23" width="38.85546875" style="112" hidden="1" customWidth="1"/>
    <col min="24" max="27" width="36.7109375" style="112" hidden="1" customWidth="1"/>
    <col min="28" max="29" width="28.28515625" style="112" hidden="1" customWidth="1"/>
    <col min="30" max="31" width="38.85546875" style="112" hidden="1" customWidth="1"/>
    <col min="32" max="48" width="230.85546875" style="112" hidden="1" customWidth="1"/>
    <col min="49" max="49" width="29.28515625" style="112" hidden="1" customWidth="1"/>
    <col min="50" max="50" width="69" style="112" hidden="1" customWidth="1"/>
    <col min="51" max="64" width="138.42578125" style="112" hidden="1" customWidth="1"/>
    <col min="65" max="16384" width="8.85546875" style="111"/>
  </cols>
  <sheetData>
    <row r="1" spans="1:48" ht="15" customHeight="1" x14ac:dyDescent="0.2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6" t="s">
        <v>4366</v>
      </c>
    </row>
    <row r="2" spans="1:48" ht="58.5" customHeight="1" x14ac:dyDescent="0.2">
      <c r="A2" s="247"/>
      <c r="B2" s="245"/>
      <c r="C2" s="245"/>
      <c r="D2" s="245"/>
      <c r="E2" s="245"/>
      <c r="F2" s="245"/>
      <c r="G2" s="245"/>
      <c r="H2" s="245"/>
      <c r="I2" s="245"/>
      <c r="J2" s="248" t="s">
        <v>4367</v>
      </c>
      <c r="K2" s="248"/>
      <c r="L2" s="248"/>
      <c r="M2" s="248"/>
      <c r="N2" s="248"/>
      <c r="O2" s="248"/>
    </row>
    <row r="3" spans="1:48" x14ac:dyDescent="0.2">
      <c r="A3" s="249"/>
      <c r="B3" s="249"/>
      <c r="C3" s="249"/>
      <c r="D3" s="249"/>
      <c r="E3" s="250"/>
      <c r="F3" s="251"/>
      <c r="G3" s="251"/>
      <c r="H3" s="251"/>
      <c r="I3" s="251"/>
      <c r="J3" s="251"/>
      <c r="K3" s="249"/>
      <c r="L3" s="249"/>
      <c r="M3" s="250"/>
      <c r="N3" s="249"/>
      <c r="O3" s="249"/>
      <c r="X3" s="112" t="s">
        <v>4</v>
      </c>
      <c r="Y3" s="112" t="s">
        <v>4</v>
      </c>
      <c r="Z3" s="112" t="s">
        <v>4</v>
      </c>
      <c r="AA3" s="112" t="s">
        <v>4</v>
      </c>
      <c r="AB3" s="112" t="s">
        <v>4</v>
      </c>
      <c r="AC3" s="112" t="s">
        <v>4</v>
      </c>
      <c r="AD3" s="112" t="s">
        <v>4</v>
      </c>
      <c r="AE3" s="112" t="s">
        <v>4</v>
      </c>
    </row>
    <row r="4" spans="1:48" ht="15.75" customHeight="1" x14ac:dyDescent="0.2">
      <c r="A4" s="252"/>
      <c r="B4" s="252"/>
      <c r="C4" s="252"/>
      <c r="D4" s="252"/>
      <c r="E4" s="251"/>
      <c r="F4" s="251"/>
      <c r="G4" s="251"/>
      <c r="H4" s="251"/>
      <c r="I4" s="253"/>
      <c r="J4" s="253"/>
      <c r="K4" s="251"/>
      <c r="L4" s="251"/>
      <c r="M4" s="251"/>
      <c r="N4" s="251"/>
      <c r="O4" s="253"/>
    </row>
    <row r="5" spans="1:48" ht="15.75" customHeight="1" x14ac:dyDescent="0.2">
      <c r="A5" s="247"/>
      <c r="B5" s="247"/>
      <c r="C5" s="247"/>
      <c r="D5" s="247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</row>
    <row r="6" spans="1:48" ht="21" customHeight="1" x14ac:dyDescent="0.2">
      <c r="A6" s="254" t="s">
        <v>181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</row>
    <row r="7" spans="1:48" x14ac:dyDescent="0.2">
      <c r="A7" s="247"/>
      <c r="B7" s="247"/>
      <c r="C7" s="247"/>
      <c r="D7" s="247"/>
      <c r="E7" s="245"/>
      <c r="F7" s="245"/>
      <c r="G7" s="255" t="s">
        <v>4368</v>
      </c>
      <c r="H7" s="245"/>
      <c r="I7" s="245"/>
      <c r="J7" s="245"/>
      <c r="K7" s="245"/>
      <c r="L7" s="245"/>
      <c r="M7" s="245"/>
      <c r="N7" s="245"/>
      <c r="O7" s="245"/>
    </row>
    <row r="8" spans="1:48" x14ac:dyDescent="0.2">
      <c r="A8" s="256" t="s">
        <v>4369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AF8" s="112" t="s">
        <v>4</v>
      </c>
      <c r="AG8" s="112" t="s">
        <v>4</v>
      </c>
      <c r="AH8" s="112" t="s">
        <v>4</v>
      </c>
      <c r="AI8" s="112" t="s">
        <v>4</v>
      </c>
      <c r="AJ8" s="112" t="s">
        <v>4</v>
      </c>
      <c r="AK8" s="112" t="s">
        <v>4</v>
      </c>
      <c r="AL8" s="112" t="s">
        <v>4</v>
      </c>
      <c r="AM8" s="112" t="s">
        <v>4</v>
      </c>
      <c r="AN8" s="112" t="s">
        <v>4</v>
      </c>
      <c r="AO8" s="112" t="s">
        <v>4</v>
      </c>
      <c r="AP8" s="112" t="s">
        <v>4</v>
      </c>
      <c r="AQ8" s="112" t="s">
        <v>4</v>
      </c>
      <c r="AR8" s="112" t="s">
        <v>4</v>
      </c>
      <c r="AS8" s="112" t="s">
        <v>4</v>
      </c>
      <c r="AT8" s="112" t="s">
        <v>4</v>
      </c>
    </row>
    <row r="9" spans="1:48" x14ac:dyDescent="0.2">
      <c r="A9" s="257" t="s">
        <v>182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</row>
    <row r="10" spans="1:48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</row>
    <row r="11" spans="1:48" ht="15" hidden="1" customHeight="1" outlineLevel="1" x14ac:dyDescent="0.2">
      <c r="A11" s="258"/>
      <c r="B11" s="258"/>
      <c r="C11" s="258"/>
      <c r="D11" s="258"/>
      <c r="E11" s="258"/>
      <c r="F11" s="258"/>
      <c r="G11" s="258"/>
      <c r="H11" s="258"/>
      <c r="I11" s="258"/>
      <c r="J11" s="246"/>
      <c r="K11" s="259"/>
      <c r="L11" s="260"/>
      <c r="M11" s="260"/>
      <c r="N11" s="260"/>
      <c r="O11" s="258"/>
    </row>
    <row r="12" spans="1:48" ht="26.25" customHeight="1" collapsed="1" x14ac:dyDescent="0.2">
      <c r="A12" s="261" t="s">
        <v>183</v>
      </c>
      <c r="B12" s="262" t="s">
        <v>184</v>
      </c>
      <c r="C12" s="263"/>
      <c r="D12" s="264"/>
      <c r="E12" s="261" t="s">
        <v>185</v>
      </c>
      <c r="F12" s="261"/>
      <c r="G12" s="261"/>
      <c r="H12" s="261" t="s">
        <v>186</v>
      </c>
      <c r="I12" s="261" t="s">
        <v>187</v>
      </c>
      <c r="J12" s="265" t="s">
        <v>188</v>
      </c>
      <c r="K12" s="265" t="s">
        <v>189</v>
      </c>
      <c r="L12" s="266" t="s">
        <v>190</v>
      </c>
      <c r="M12" s="265" t="s">
        <v>191</v>
      </c>
      <c r="N12" s="265" t="s">
        <v>192</v>
      </c>
      <c r="O12" s="261" t="s">
        <v>193</v>
      </c>
    </row>
    <row r="13" spans="1:48" ht="32.25" customHeight="1" x14ac:dyDescent="0.2">
      <c r="A13" s="261"/>
      <c r="B13" s="267"/>
      <c r="C13" s="268"/>
      <c r="D13" s="269"/>
      <c r="E13" s="261"/>
      <c r="F13" s="261"/>
      <c r="G13" s="261"/>
      <c r="H13" s="261"/>
      <c r="I13" s="261"/>
      <c r="J13" s="270"/>
      <c r="K13" s="270"/>
      <c r="L13" s="271"/>
      <c r="M13" s="270"/>
      <c r="N13" s="270"/>
      <c r="O13" s="261"/>
    </row>
    <row r="14" spans="1:48" x14ac:dyDescent="0.2">
      <c r="A14" s="272">
        <v>1</v>
      </c>
      <c r="B14" s="273">
        <v>2</v>
      </c>
      <c r="C14" s="274"/>
      <c r="D14" s="275"/>
      <c r="E14" s="276">
        <v>3</v>
      </c>
      <c r="F14" s="276"/>
      <c r="G14" s="276"/>
      <c r="H14" s="277">
        <v>4</v>
      </c>
      <c r="I14" s="277">
        <v>5</v>
      </c>
      <c r="J14" s="277">
        <v>6</v>
      </c>
      <c r="K14" s="277">
        <v>7</v>
      </c>
      <c r="L14" s="277">
        <v>8</v>
      </c>
      <c r="M14" s="277">
        <v>9</v>
      </c>
      <c r="N14" s="277">
        <v>10</v>
      </c>
      <c r="O14" s="272">
        <v>11</v>
      </c>
    </row>
    <row r="15" spans="1:48" ht="15.75" x14ac:dyDescent="0.25">
      <c r="A15" s="278" t="s">
        <v>194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AU15" s="114" t="s">
        <v>194</v>
      </c>
    </row>
    <row r="16" spans="1:48" ht="15.75" x14ac:dyDescent="0.25">
      <c r="A16" s="279" t="s">
        <v>195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AU16" s="114"/>
      <c r="AV16" s="115" t="s">
        <v>195</v>
      </c>
    </row>
    <row r="17" spans="1:50" ht="30.75" x14ac:dyDescent="0.25">
      <c r="A17" s="280" t="s">
        <v>196</v>
      </c>
      <c r="B17" s="281" t="s">
        <v>197</v>
      </c>
      <c r="C17" s="282"/>
      <c r="D17" s="283"/>
      <c r="E17" s="284" t="s">
        <v>198</v>
      </c>
      <c r="F17" s="284"/>
      <c r="G17" s="284"/>
      <c r="H17" s="285" t="s">
        <v>199</v>
      </c>
      <c r="I17" s="286">
        <v>2.9</v>
      </c>
      <c r="J17" s="287">
        <v>5668.92</v>
      </c>
      <c r="K17" s="287">
        <v>16439.87</v>
      </c>
      <c r="L17" s="287" t="s">
        <v>200</v>
      </c>
      <c r="M17" s="287">
        <v>3287.97</v>
      </c>
      <c r="N17" s="287">
        <v>19727.84</v>
      </c>
      <c r="O17" s="288"/>
      <c r="AU17" s="114"/>
      <c r="AV17" s="115"/>
      <c r="AW17" s="112" t="s">
        <v>197</v>
      </c>
      <c r="AX17" s="112" t="s">
        <v>198</v>
      </c>
    </row>
    <row r="18" spans="1:50" ht="30.75" x14ac:dyDescent="0.25">
      <c r="A18" s="280" t="s">
        <v>201</v>
      </c>
      <c r="B18" s="281" t="s">
        <v>202</v>
      </c>
      <c r="C18" s="282"/>
      <c r="D18" s="283"/>
      <c r="E18" s="284" t="s">
        <v>203</v>
      </c>
      <c r="F18" s="284"/>
      <c r="G18" s="284"/>
      <c r="H18" s="285" t="s">
        <v>199</v>
      </c>
      <c r="I18" s="289">
        <v>2.9289999999999998</v>
      </c>
      <c r="J18" s="287">
        <v>6734.64</v>
      </c>
      <c r="K18" s="287">
        <v>19725.759999999998</v>
      </c>
      <c r="L18" s="287" t="s">
        <v>200</v>
      </c>
      <c r="M18" s="287">
        <v>3945.15</v>
      </c>
      <c r="N18" s="287">
        <v>23670.91</v>
      </c>
      <c r="O18" s="288"/>
      <c r="AU18" s="114"/>
      <c r="AV18" s="115"/>
      <c r="AW18" s="112" t="s">
        <v>202</v>
      </c>
      <c r="AX18" s="112" t="s">
        <v>203</v>
      </c>
    </row>
    <row r="19" spans="1:50" ht="28.5" customHeight="1" x14ac:dyDescent="0.25">
      <c r="A19" s="280" t="s">
        <v>204</v>
      </c>
      <c r="B19" s="281" t="s">
        <v>205</v>
      </c>
      <c r="C19" s="282"/>
      <c r="D19" s="283"/>
      <c r="E19" s="284" t="s">
        <v>206</v>
      </c>
      <c r="F19" s="284"/>
      <c r="G19" s="284"/>
      <c r="H19" s="285" t="s">
        <v>207</v>
      </c>
      <c r="I19" s="290">
        <v>59.45</v>
      </c>
      <c r="J19" s="287">
        <v>12.84</v>
      </c>
      <c r="K19" s="287">
        <v>763.34</v>
      </c>
      <c r="L19" s="287" t="s">
        <v>200</v>
      </c>
      <c r="M19" s="287">
        <v>152.66999999999999</v>
      </c>
      <c r="N19" s="287">
        <v>916.01</v>
      </c>
      <c r="O19" s="288"/>
      <c r="AU19" s="114"/>
      <c r="AV19" s="115"/>
      <c r="AW19" s="112" t="s">
        <v>205</v>
      </c>
      <c r="AX19" s="112" t="s">
        <v>206</v>
      </c>
    </row>
    <row r="20" spans="1:50" ht="15.75" x14ac:dyDescent="0.25">
      <c r="A20" s="279" t="s">
        <v>208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AU20" s="114"/>
      <c r="AV20" s="115" t="s">
        <v>208</v>
      </c>
    </row>
    <row r="21" spans="1:50" ht="30.75" x14ac:dyDescent="0.25">
      <c r="A21" s="280" t="s">
        <v>209</v>
      </c>
      <c r="B21" s="281" t="s">
        <v>210</v>
      </c>
      <c r="C21" s="282"/>
      <c r="D21" s="283"/>
      <c r="E21" s="284" t="s">
        <v>198</v>
      </c>
      <c r="F21" s="284"/>
      <c r="G21" s="284"/>
      <c r="H21" s="285" t="s">
        <v>199</v>
      </c>
      <c r="I21" s="286">
        <v>1.5</v>
      </c>
      <c r="J21" s="287">
        <v>5668.89</v>
      </c>
      <c r="K21" s="287">
        <v>8503.34</v>
      </c>
      <c r="L21" s="287" t="s">
        <v>200</v>
      </c>
      <c r="M21" s="287">
        <v>1700.67</v>
      </c>
      <c r="N21" s="287">
        <v>10204.01</v>
      </c>
      <c r="O21" s="288"/>
      <c r="AU21" s="114"/>
      <c r="AV21" s="115"/>
      <c r="AW21" s="112" t="s">
        <v>210</v>
      </c>
      <c r="AX21" s="112" t="s">
        <v>198</v>
      </c>
    </row>
    <row r="22" spans="1:50" ht="30.75" x14ac:dyDescent="0.25">
      <c r="A22" s="280" t="s">
        <v>211</v>
      </c>
      <c r="B22" s="281" t="s">
        <v>212</v>
      </c>
      <c r="C22" s="282"/>
      <c r="D22" s="283"/>
      <c r="E22" s="284" t="s">
        <v>203</v>
      </c>
      <c r="F22" s="284"/>
      <c r="G22" s="284"/>
      <c r="H22" s="285" t="s">
        <v>199</v>
      </c>
      <c r="I22" s="289">
        <v>1.5149999999999999</v>
      </c>
      <c r="J22" s="287">
        <v>6734.63</v>
      </c>
      <c r="K22" s="287">
        <v>10202.959999999999</v>
      </c>
      <c r="L22" s="287" t="s">
        <v>200</v>
      </c>
      <c r="M22" s="287">
        <v>2040.59</v>
      </c>
      <c r="N22" s="287">
        <v>12243.55</v>
      </c>
      <c r="O22" s="288"/>
      <c r="AU22" s="114"/>
      <c r="AV22" s="115"/>
      <c r="AW22" s="112" t="s">
        <v>212</v>
      </c>
      <c r="AX22" s="112" t="s">
        <v>203</v>
      </c>
    </row>
    <row r="23" spans="1:50" ht="21.75" customHeight="1" x14ac:dyDescent="0.25">
      <c r="A23" s="280" t="s">
        <v>213</v>
      </c>
      <c r="B23" s="281" t="s">
        <v>214</v>
      </c>
      <c r="C23" s="282"/>
      <c r="D23" s="283"/>
      <c r="E23" s="284" t="s">
        <v>206</v>
      </c>
      <c r="F23" s="284"/>
      <c r="G23" s="284"/>
      <c r="H23" s="285" t="s">
        <v>207</v>
      </c>
      <c r="I23" s="290">
        <v>30.75</v>
      </c>
      <c r="J23" s="287">
        <v>12.84</v>
      </c>
      <c r="K23" s="287">
        <v>394.83</v>
      </c>
      <c r="L23" s="287" t="s">
        <v>200</v>
      </c>
      <c r="M23" s="287">
        <v>78.97</v>
      </c>
      <c r="N23" s="287">
        <v>473.8</v>
      </c>
      <c r="O23" s="288"/>
      <c r="AU23" s="114"/>
      <c r="AV23" s="115"/>
      <c r="AW23" s="112" t="s">
        <v>214</v>
      </c>
      <c r="AX23" s="112" t="s">
        <v>206</v>
      </c>
    </row>
    <row r="24" spans="1:50" ht="30.75" customHeight="1" x14ac:dyDescent="0.25">
      <c r="A24" s="280" t="s">
        <v>215</v>
      </c>
      <c r="B24" s="281" t="s">
        <v>216</v>
      </c>
      <c r="C24" s="282"/>
      <c r="D24" s="283"/>
      <c r="E24" s="284" t="s">
        <v>217</v>
      </c>
      <c r="F24" s="284"/>
      <c r="G24" s="284"/>
      <c r="H24" s="285" t="s">
        <v>218</v>
      </c>
      <c r="I24" s="291">
        <v>0.21210000000000001</v>
      </c>
      <c r="J24" s="287">
        <v>18185.43</v>
      </c>
      <c r="K24" s="287">
        <v>3857.13</v>
      </c>
      <c r="L24" s="287" t="s">
        <v>200</v>
      </c>
      <c r="M24" s="287">
        <v>771.43</v>
      </c>
      <c r="N24" s="287">
        <v>4628.5600000000004</v>
      </c>
      <c r="O24" s="288"/>
      <c r="AU24" s="114"/>
      <c r="AV24" s="115"/>
      <c r="AW24" s="112" t="s">
        <v>216</v>
      </c>
      <c r="AX24" s="112" t="s">
        <v>217</v>
      </c>
    </row>
    <row r="25" spans="1:50" ht="45.75" x14ac:dyDescent="0.25">
      <c r="A25" s="280" t="s">
        <v>219</v>
      </c>
      <c r="B25" s="281" t="s">
        <v>220</v>
      </c>
      <c r="C25" s="282"/>
      <c r="D25" s="283"/>
      <c r="E25" s="284" t="s">
        <v>221</v>
      </c>
      <c r="F25" s="284"/>
      <c r="G25" s="284"/>
      <c r="H25" s="285" t="s">
        <v>218</v>
      </c>
      <c r="I25" s="291">
        <v>0.21210000000000001</v>
      </c>
      <c r="J25" s="287">
        <v>89498.59</v>
      </c>
      <c r="K25" s="287">
        <v>18982.650000000001</v>
      </c>
      <c r="L25" s="287" t="s">
        <v>200</v>
      </c>
      <c r="M25" s="287">
        <v>3796.53</v>
      </c>
      <c r="N25" s="287">
        <v>22779.18</v>
      </c>
      <c r="O25" s="288"/>
      <c r="AU25" s="114"/>
      <c r="AV25" s="115"/>
      <c r="AW25" s="112" t="s">
        <v>220</v>
      </c>
      <c r="AX25" s="112" t="s">
        <v>221</v>
      </c>
    </row>
    <row r="26" spans="1:50" ht="45.75" x14ac:dyDescent="0.25">
      <c r="A26" s="280" t="s">
        <v>222</v>
      </c>
      <c r="B26" s="281" t="s">
        <v>223</v>
      </c>
      <c r="C26" s="282"/>
      <c r="D26" s="283"/>
      <c r="E26" s="284" t="s">
        <v>224</v>
      </c>
      <c r="F26" s="284"/>
      <c r="G26" s="284"/>
      <c r="H26" s="285" t="s">
        <v>218</v>
      </c>
      <c r="I26" s="292">
        <v>0.36369000000000001</v>
      </c>
      <c r="J26" s="287">
        <v>100603.89</v>
      </c>
      <c r="K26" s="287">
        <v>36588.629999999997</v>
      </c>
      <c r="L26" s="287" t="s">
        <v>200</v>
      </c>
      <c r="M26" s="287">
        <v>7317.73</v>
      </c>
      <c r="N26" s="287">
        <v>43906.36</v>
      </c>
      <c r="O26" s="288"/>
      <c r="AU26" s="114"/>
      <c r="AV26" s="115"/>
      <c r="AW26" s="112" t="s">
        <v>223</v>
      </c>
      <c r="AX26" s="112" t="s">
        <v>224</v>
      </c>
    </row>
    <row r="27" spans="1:50" ht="45.75" x14ac:dyDescent="0.25">
      <c r="A27" s="280" t="s">
        <v>225</v>
      </c>
      <c r="B27" s="281" t="s">
        <v>226</v>
      </c>
      <c r="C27" s="282"/>
      <c r="D27" s="283"/>
      <c r="E27" s="284" t="s">
        <v>221</v>
      </c>
      <c r="F27" s="284"/>
      <c r="G27" s="284"/>
      <c r="H27" s="285" t="s">
        <v>218</v>
      </c>
      <c r="I27" s="292">
        <v>0.36369000000000001</v>
      </c>
      <c r="J27" s="287">
        <v>89498.42</v>
      </c>
      <c r="K27" s="287">
        <v>32549.68</v>
      </c>
      <c r="L27" s="287" t="s">
        <v>200</v>
      </c>
      <c r="M27" s="287">
        <v>6509.94</v>
      </c>
      <c r="N27" s="287">
        <v>39059.620000000003</v>
      </c>
      <c r="O27" s="288"/>
      <c r="AU27" s="114"/>
      <c r="AV27" s="115"/>
      <c r="AW27" s="112" t="s">
        <v>226</v>
      </c>
      <c r="AX27" s="112" t="s">
        <v>221</v>
      </c>
    </row>
    <row r="28" spans="1:50" ht="30.75" x14ac:dyDescent="0.25">
      <c r="A28" s="280" t="s">
        <v>227</v>
      </c>
      <c r="B28" s="281" t="s">
        <v>228</v>
      </c>
      <c r="C28" s="282"/>
      <c r="D28" s="283"/>
      <c r="E28" s="284" t="s">
        <v>229</v>
      </c>
      <c r="F28" s="284"/>
      <c r="G28" s="284"/>
      <c r="H28" s="285" t="s">
        <v>230</v>
      </c>
      <c r="I28" s="289">
        <v>0.128</v>
      </c>
      <c r="J28" s="287">
        <v>60015</v>
      </c>
      <c r="K28" s="287">
        <v>7681.92</v>
      </c>
      <c r="L28" s="287" t="s">
        <v>200</v>
      </c>
      <c r="M28" s="287">
        <v>1536.38</v>
      </c>
      <c r="N28" s="287">
        <v>9218.2999999999993</v>
      </c>
      <c r="O28" s="288"/>
      <c r="AU28" s="114"/>
      <c r="AV28" s="115"/>
      <c r="AW28" s="112" t="s">
        <v>228</v>
      </c>
      <c r="AX28" s="112" t="s">
        <v>229</v>
      </c>
    </row>
    <row r="29" spans="1:50" ht="15.75" x14ac:dyDescent="0.25">
      <c r="A29" s="280" t="s">
        <v>231</v>
      </c>
      <c r="B29" s="281" t="s">
        <v>232</v>
      </c>
      <c r="C29" s="282"/>
      <c r="D29" s="283"/>
      <c r="E29" s="284" t="s">
        <v>233</v>
      </c>
      <c r="F29" s="284"/>
      <c r="G29" s="284"/>
      <c r="H29" s="285" t="s">
        <v>234</v>
      </c>
      <c r="I29" s="289">
        <v>15.616</v>
      </c>
      <c r="J29" s="287">
        <v>615.29999999999995</v>
      </c>
      <c r="K29" s="287">
        <v>9608.52</v>
      </c>
      <c r="L29" s="287" t="s">
        <v>200</v>
      </c>
      <c r="M29" s="287">
        <v>1921.7</v>
      </c>
      <c r="N29" s="287">
        <v>11530.22</v>
      </c>
      <c r="O29" s="288"/>
      <c r="AU29" s="114"/>
      <c r="AV29" s="115"/>
      <c r="AW29" s="112" t="s">
        <v>232</v>
      </c>
      <c r="AX29" s="112" t="s">
        <v>233</v>
      </c>
    </row>
    <row r="30" spans="1:50" ht="30.75" x14ac:dyDescent="0.25">
      <c r="A30" s="280" t="s">
        <v>235</v>
      </c>
      <c r="B30" s="281" t="s">
        <v>236</v>
      </c>
      <c r="C30" s="282"/>
      <c r="D30" s="283"/>
      <c r="E30" s="284" t="s">
        <v>237</v>
      </c>
      <c r="F30" s="284"/>
      <c r="G30" s="284"/>
      <c r="H30" s="285" t="s">
        <v>230</v>
      </c>
      <c r="I30" s="289">
        <v>0.11700000000000001</v>
      </c>
      <c r="J30" s="287">
        <v>72010.679999999993</v>
      </c>
      <c r="K30" s="287">
        <v>8425.25</v>
      </c>
      <c r="L30" s="287" t="s">
        <v>200</v>
      </c>
      <c r="M30" s="287">
        <v>1685.05</v>
      </c>
      <c r="N30" s="287">
        <v>10110.299999999999</v>
      </c>
      <c r="O30" s="288"/>
      <c r="AU30" s="114"/>
      <c r="AV30" s="115"/>
      <c r="AW30" s="112" t="s">
        <v>236</v>
      </c>
      <c r="AX30" s="112" t="s">
        <v>237</v>
      </c>
    </row>
    <row r="31" spans="1:50" ht="15.75" x14ac:dyDescent="0.25">
      <c r="A31" s="280" t="s">
        <v>238</v>
      </c>
      <c r="B31" s="281" t="s">
        <v>239</v>
      </c>
      <c r="C31" s="282"/>
      <c r="D31" s="283"/>
      <c r="E31" s="284" t="s">
        <v>240</v>
      </c>
      <c r="F31" s="284"/>
      <c r="G31" s="284"/>
      <c r="H31" s="285" t="s">
        <v>230</v>
      </c>
      <c r="I31" s="289">
        <v>2.5000000000000001E-2</v>
      </c>
      <c r="J31" s="287">
        <v>44690</v>
      </c>
      <c r="K31" s="287">
        <v>1117.25</v>
      </c>
      <c r="L31" s="287" t="s">
        <v>200</v>
      </c>
      <c r="M31" s="287">
        <v>223.45</v>
      </c>
      <c r="N31" s="287">
        <v>1340.7</v>
      </c>
      <c r="O31" s="288"/>
      <c r="AU31" s="114"/>
      <c r="AV31" s="115"/>
      <c r="AW31" s="112" t="s">
        <v>239</v>
      </c>
      <c r="AX31" s="112" t="s">
        <v>240</v>
      </c>
    </row>
    <row r="32" spans="1:50" ht="30.75" x14ac:dyDescent="0.25">
      <c r="A32" s="280" t="s">
        <v>241</v>
      </c>
      <c r="B32" s="281" t="s">
        <v>242</v>
      </c>
      <c r="C32" s="282"/>
      <c r="D32" s="283"/>
      <c r="E32" s="284" t="s">
        <v>243</v>
      </c>
      <c r="F32" s="284"/>
      <c r="G32" s="284"/>
      <c r="H32" s="285" t="s">
        <v>234</v>
      </c>
      <c r="I32" s="290">
        <v>2.75</v>
      </c>
      <c r="J32" s="287">
        <v>848.23</v>
      </c>
      <c r="K32" s="287">
        <v>2332.63</v>
      </c>
      <c r="L32" s="287" t="s">
        <v>200</v>
      </c>
      <c r="M32" s="287">
        <v>466.53</v>
      </c>
      <c r="N32" s="287">
        <v>2799.16</v>
      </c>
      <c r="O32" s="288"/>
      <c r="AU32" s="114"/>
      <c r="AV32" s="115"/>
      <c r="AW32" s="112" t="s">
        <v>242</v>
      </c>
      <c r="AX32" s="112" t="s">
        <v>243</v>
      </c>
    </row>
    <row r="33" spans="1:51" ht="15.75" x14ac:dyDescent="0.25">
      <c r="A33" s="279" t="s">
        <v>244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AU33" s="114"/>
      <c r="AV33" s="115" t="s">
        <v>244</v>
      </c>
    </row>
    <row r="34" spans="1:51" ht="30.75" x14ac:dyDescent="0.25">
      <c r="A34" s="280" t="s">
        <v>245</v>
      </c>
      <c r="B34" s="281" t="s">
        <v>246</v>
      </c>
      <c r="C34" s="282"/>
      <c r="D34" s="283"/>
      <c r="E34" s="284" t="s">
        <v>229</v>
      </c>
      <c r="F34" s="284"/>
      <c r="G34" s="284"/>
      <c r="H34" s="285" t="s">
        <v>230</v>
      </c>
      <c r="I34" s="289">
        <v>0.185</v>
      </c>
      <c r="J34" s="287">
        <v>60020.81</v>
      </c>
      <c r="K34" s="287">
        <v>11103.85</v>
      </c>
      <c r="L34" s="287" t="s">
        <v>200</v>
      </c>
      <c r="M34" s="287">
        <v>2220.77</v>
      </c>
      <c r="N34" s="287">
        <v>13324.62</v>
      </c>
      <c r="O34" s="288"/>
      <c r="AU34" s="114"/>
      <c r="AV34" s="115"/>
      <c r="AW34" s="112" t="s">
        <v>246</v>
      </c>
      <c r="AX34" s="112" t="s">
        <v>229</v>
      </c>
    </row>
    <row r="35" spans="1:51" ht="15.75" x14ac:dyDescent="0.25">
      <c r="A35" s="280" t="s">
        <v>247</v>
      </c>
      <c r="B35" s="281" t="s">
        <v>248</v>
      </c>
      <c r="C35" s="282"/>
      <c r="D35" s="283"/>
      <c r="E35" s="284" t="s">
        <v>233</v>
      </c>
      <c r="F35" s="284"/>
      <c r="G35" s="284"/>
      <c r="H35" s="285" t="s">
        <v>234</v>
      </c>
      <c r="I35" s="290">
        <v>22.57</v>
      </c>
      <c r="J35" s="287">
        <v>615.29999999999995</v>
      </c>
      <c r="K35" s="287">
        <v>13887.32</v>
      </c>
      <c r="L35" s="287" t="s">
        <v>200</v>
      </c>
      <c r="M35" s="287">
        <v>2777.46</v>
      </c>
      <c r="N35" s="287">
        <v>16664.78</v>
      </c>
      <c r="O35" s="288"/>
      <c r="AU35" s="114"/>
      <c r="AV35" s="115"/>
      <c r="AW35" s="112" t="s">
        <v>248</v>
      </c>
      <c r="AX35" s="112" t="s">
        <v>233</v>
      </c>
    </row>
    <row r="36" spans="1:51" ht="15.75" x14ac:dyDescent="0.25">
      <c r="A36" s="279" t="s">
        <v>249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AU36" s="114"/>
      <c r="AV36" s="115" t="s">
        <v>249</v>
      </c>
    </row>
    <row r="37" spans="1:51" ht="15.75" x14ac:dyDescent="0.25">
      <c r="A37" s="280" t="s">
        <v>250</v>
      </c>
      <c r="B37" s="281" t="s">
        <v>251</v>
      </c>
      <c r="C37" s="282"/>
      <c r="D37" s="283"/>
      <c r="E37" s="284" t="s">
        <v>252</v>
      </c>
      <c r="F37" s="284"/>
      <c r="G37" s="284"/>
      <c r="H37" s="285" t="s">
        <v>218</v>
      </c>
      <c r="I37" s="291">
        <v>2.8799999999999999E-2</v>
      </c>
      <c r="J37" s="287">
        <v>303544.44</v>
      </c>
      <c r="K37" s="287">
        <v>8742.08</v>
      </c>
      <c r="L37" s="287" t="s">
        <v>200</v>
      </c>
      <c r="M37" s="287">
        <v>1748.42</v>
      </c>
      <c r="N37" s="287">
        <v>10490.5</v>
      </c>
      <c r="O37" s="288"/>
      <c r="AU37" s="114"/>
      <c r="AV37" s="115"/>
      <c r="AW37" s="112" t="s">
        <v>251</v>
      </c>
      <c r="AX37" s="112" t="s">
        <v>252</v>
      </c>
    </row>
    <row r="38" spans="1:51" ht="60.75" x14ac:dyDescent="0.25">
      <c r="A38" s="280" t="s">
        <v>253</v>
      </c>
      <c r="B38" s="281" t="s">
        <v>254</v>
      </c>
      <c r="C38" s="282"/>
      <c r="D38" s="283"/>
      <c r="E38" s="284" t="s">
        <v>255</v>
      </c>
      <c r="F38" s="284"/>
      <c r="G38" s="284"/>
      <c r="H38" s="285" t="s">
        <v>218</v>
      </c>
      <c r="I38" s="291">
        <v>2.8799999999999999E-2</v>
      </c>
      <c r="J38" s="287">
        <v>81046.179999999993</v>
      </c>
      <c r="K38" s="287">
        <v>2334.13</v>
      </c>
      <c r="L38" s="287" t="s">
        <v>200</v>
      </c>
      <c r="M38" s="287">
        <v>466.83</v>
      </c>
      <c r="N38" s="287">
        <v>2800.96</v>
      </c>
      <c r="O38" s="288"/>
      <c r="AU38" s="114"/>
      <c r="AV38" s="115"/>
      <c r="AW38" s="112" t="s">
        <v>254</v>
      </c>
      <c r="AX38" s="112" t="s">
        <v>255</v>
      </c>
    </row>
    <row r="39" spans="1:51" ht="15.75" x14ac:dyDescent="0.25">
      <c r="A39" s="279" t="s">
        <v>256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AU39" s="114"/>
      <c r="AV39" s="115" t="s">
        <v>256</v>
      </c>
    </row>
    <row r="40" spans="1:51" ht="15.75" x14ac:dyDescent="0.25">
      <c r="A40" s="280" t="s">
        <v>257</v>
      </c>
      <c r="B40" s="281" t="s">
        <v>258</v>
      </c>
      <c r="C40" s="282"/>
      <c r="D40" s="283"/>
      <c r="E40" s="284" t="s">
        <v>252</v>
      </c>
      <c r="F40" s="284"/>
      <c r="G40" s="284"/>
      <c r="H40" s="285" t="s">
        <v>218</v>
      </c>
      <c r="I40" s="291">
        <v>9.5999999999999992E-3</v>
      </c>
      <c r="J40" s="287">
        <v>303528.13</v>
      </c>
      <c r="K40" s="287">
        <v>2913.87</v>
      </c>
      <c r="L40" s="287" t="s">
        <v>200</v>
      </c>
      <c r="M40" s="287">
        <v>582.77</v>
      </c>
      <c r="N40" s="287">
        <v>3496.64</v>
      </c>
      <c r="O40" s="288"/>
      <c r="AU40" s="114"/>
      <c r="AV40" s="115"/>
      <c r="AW40" s="112" t="s">
        <v>258</v>
      </c>
      <c r="AX40" s="112" t="s">
        <v>252</v>
      </c>
    </row>
    <row r="41" spans="1:51" ht="60.75" x14ac:dyDescent="0.25">
      <c r="A41" s="280" t="s">
        <v>259</v>
      </c>
      <c r="B41" s="281" t="s">
        <v>260</v>
      </c>
      <c r="C41" s="282"/>
      <c r="D41" s="283"/>
      <c r="E41" s="284" t="s">
        <v>255</v>
      </c>
      <c r="F41" s="284"/>
      <c r="G41" s="284"/>
      <c r="H41" s="285" t="s">
        <v>218</v>
      </c>
      <c r="I41" s="291">
        <v>9.5999999999999992E-3</v>
      </c>
      <c r="J41" s="287">
        <v>81046.880000000005</v>
      </c>
      <c r="K41" s="287">
        <v>778.05</v>
      </c>
      <c r="L41" s="287" t="s">
        <v>200</v>
      </c>
      <c r="M41" s="287">
        <v>155.61000000000001</v>
      </c>
      <c r="N41" s="287">
        <v>933.66</v>
      </c>
      <c r="O41" s="288"/>
      <c r="AU41" s="114"/>
      <c r="AV41" s="115"/>
      <c r="AW41" s="112" t="s">
        <v>260</v>
      </c>
      <c r="AX41" s="112" t="s">
        <v>255</v>
      </c>
    </row>
    <row r="42" spans="1:51" ht="15.75" x14ac:dyDescent="0.25">
      <c r="A42" s="279" t="s">
        <v>261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AU42" s="114"/>
      <c r="AV42" s="115" t="s">
        <v>261</v>
      </c>
    </row>
    <row r="43" spans="1:51" ht="15.75" x14ac:dyDescent="0.25">
      <c r="A43" s="280" t="s">
        <v>262</v>
      </c>
      <c r="B43" s="281" t="s">
        <v>263</v>
      </c>
      <c r="C43" s="282"/>
      <c r="D43" s="283"/>
      <c r="E43" s="284" t="s">
        <v>252</v>
      </c>
      <c r="F43" s="284"/>
      <c r="G43" s="284"/>
      <c r="H43" s="285" t="s">
        <v>218</v>
      </c>
      <c r="I43" s="291">
        <v>1.9199999999999998E-2</v>
      </c>
      <c r="J43" s="287">
        <v>303518.23</v>
      </c>
      <c r="K43" s="287">
        <v>5827.55</v>
      </c>
      <c r="L43" s="287" t="s">
        <v>200</v>
      </c>
      <c r="M43" s="287">
        <v>1165.51</v>
      </c>
      <c r="N43" s="287">
        <v>6993.06</v>
      </c>
      <c r="O43" s="288"/>
      <c r="AU43" s="114"/>
      <c r="AV43" s="115"/>
      <c r="AW43" s="112" t="s">
        <v>263</v>
      </c>
      <c r="AX43" s="112" t="s">
        <v>252</v>
      </c>
    </row>
    <row r="44" spans="1:51" ht="60.75" x14ac:dyDescent="0.25">
      <c r="A44" s="280" t="s">
        <v>264</v>
      </c>
      <c r="B44" s="281" t="s">
        <v>265</v>
      </c>
      <c r="C44" s="282"/>
      <c r="D44" s="283"/>
      <c r="E44" s="284" t="s">
        <v>255</v>
      </c>
      <c r="F44" s="284"/>
      <c r="G44" s="284"/>
      <c r="H44" s="285" t="s">
        <v>218</v>
      </c>
      <c r="I44" s="291">
        <v>1.9199999999999998E-2</v>
      </c>
      <c r="J44" s="287">
        <v>81045.83</v>
      </c>
      <c r="K44" s="287">
        <v>1556.08</v>
      </c>
      <c r="L44" s="287" t="s">
        <v>200</v>
      </c>
      <c r="M44" s="287">
        <v>311.22000000000003</v>
      </c>
      <c r="N44" s="287">
        <v>1867.3</v>
      </c>
      <c r="O44" s="288"/>
      <c r="AU44" s="114"/>
      <c r="AV44" s="115"/>
      <c r="AW44" s="112" t="s">
        <v>265</v>
      </c>
      <c r="AX44" s="112" t="s">
        <v>255</v>
      </c>
    </row>
    <row r="45" spans="1:51" ht="15.75" x14ac:dyDescent="0.25">
      <c r="A45" s="279" t="s">
        <v>266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AU45" s="114"/>
      <c r="AV45" s="115" t="s">
        <v>266</v>
      </c>
    </row>
    <row r="46" spans="1:51" ht="15.75" x14ac:dyDescent="0.25">
      <c r="A46" s="280" t="s">
        <v>267</v>
      </c>
      <c r="B46" s="281" t="s">
        <v>268</v>
      </c>
      <c r="C46" s="282"/>
      <c r="D46" s="283"/>
      <c r="E46" s="284" t="s">
        <v>252</v>
      </c>
      <c r="F46" s="284"/>
      <c r="G46" s="284"/>
      <c r="H46" s="285" t="s">
        <v>218</v>
      </c>
      <c r="I46" s="291">
        <v>4.7999999999999996E-3</v>
      </c>
      <c r="J46" s="287">
        <v>303525</v>
      </c>
      <c r="K46" s="287">
        <v>1456.92</v>
      </c>
      <c r="L46" s="287" t="s">
        <v>200</v>
      </c>
      <c r="M46" s="287">
        <v>291.38</v>
      </c>
      <c r="N46" s="287">
        <v>1748.3</v>
      </c>
      <c r="O46" s="288"/>
      <c r="AU46" s="114"/>
      <c r="AV46" s="115"/>
      <c r="AW46" s="112" t="s">
        <v>268</v>
      </c>
      <c r="AX46" s="112" t="s">
        <v>252</v>
      </c>
    </row>
    <row r="47" spans="1:51" ht="60.75" x14ac:dyDescent="0.25">
      <c r="A47" s="280" t="s">
        <v>269</v>
      </c>
      <c r="B47" s="281" t="s">
        <v>270</v>
      </c>
      <c r="C47" s="282"/>
      <c r="D47" s="283"/>
      <c r="E47" s="284" t="s">
        <v>255</v>
      </c>
      <c r="F47" s="284"/>
      <c r="G47" s="284"/>
      <c r="H47" s="285" t="s">
        <v>218</v>
      </c>
      <c r="I47" s="291">
        <v>4.7999999999999996E-3</v>
      </c>
      <c r="J47" s="287">
        <v>81035.42</v>
      </c>
      <c r="K47" s="287">
        <v>388.97</v>
      </c>
      <c r="L47" s="287" t="s">
        <v>200</v>
      </c>
      <c r="M47" s="287">
        <v>77.790000000000006</v>
      </c>
      <c r="N47" s="287">
        <v>466.76</v>
      </c>
      <c r="O47" s="288"/>
      <c r="AU47" s="114"/>
      <c r="AV47" s="115"/>
      <c r="AW47" s="112" t="s">
        <v>270</v>
      </c>
      <c r="AX47" s="112" t="s">
        <v>255</v>
      </c>
    </row>
    <row r="48" spans="1:51" ht="15.75" x14ac:dyDescent="0.25">
      <c r="A48" s="293"/>
      <c r="B48" s="294" t="s">
        <v>271</v>
      </c>
      <c r="C48" s="295"/>
      <c r="D48" s="295"/>
      <c r="E48" s="295"/>
      <c r="F48" s="295"/>
      <c r="G48" s="295"/>
      <c r="H48" s="295"/>
      <c r="I48" s="295"/>
      <c r="J48" s="296"/>
      <c r="K48" s="297">
        <v>226162.58</v>
      </c>
      <c r="L48" s="297" t="s">
        <v>200</v>
      </c>
      <c r="M48" s="297">
        <v>45232.52</v>
      </c>
      <c r="N48" s="297">
        <v>271395.09999999998</v>
      </c>
      <c r="O48" s="298"/>
      <c r="AU48" s="114"/>
      <c r="AV48" s="115"/>
      <c r="AY48" s="114" t="s">
        <v>271</v>
      </c>
    </row>
    <row r="49" spans="1:53" ht="15.75" x14ac:dyDescent="0.25">
      <c r="A49" s="293"/>
      <c r="B49" s="299" t="s">
        <v>272</v>
      </c>
      <c r="C49" s="300"/>
      <c r="D49" s="300"/>
      <c r="E49" s="300"/>
      <c r="F49" s="300"/>
      <c r="G49" s="300"/>
      <c r="H49" s="300"/>
      <c r="I49" s="300"/>
      <c r="J49" s="301"/>
      <c r="K49" s="302">
        <v>45232.52</v>
      </c>
      <c r="L49" s="302"/>
      <c r="M49" s="302"/>
      <c r="N49" s="302"/>
      <c r="O49" s="298"/>
      <c r="AU49" s="114"/>
      <c r="AV49" s="115"/>
      <c r="AY49" s="114"/>
      <c r="AZ49" s="112" t="s">
        <v>272</v>
      </c>
    </row>
    <row r="50" spans="1:53" ht="15.75" x14ac:dyDescent="0.25">
      <c r="A50" s="293"/>
      <c r="B50" s="294" t="s">
        <v>192</v>
      </c>
      <c r="C50" s="295"/>
      <c r="D50" s="295"/>
      <c r="E50" s="295"/>
      <c r="F50" s="295"/>
      <c r="G50" s="295"/>
      <c r="H50" s="295"/>
      <c r="I50" s="295"/>
      <c r="J50" s="296"/>
      <c r="K50" s="297">
        <v>271395.09999999998</v>
      </c>
      <c r="L50" s="297"/>
      <c r="M50" s="297"/>
      <c r="N50" s="297"/>
      <c r="O50" s="298"/>
      <c r="AU50" s="114"/>
      <c r="AV50" s="115"/>
      <c r="AY50" s="114"/>
      <c r="BA50" s="114" t="s">
        <v>192</v>
      </c>
    </row>
    <row r="51" spans="1:53" ht="15.75" x14ac:dyDescent="0.25">
      <c r="A51" s="278" t="s">
        <v>4298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AU51" s="114" t="s">
        <v>4298</v>
      </c>
      <c r="AV51" s="115"/>
      <c r="AY51" s="114"/>
      <c r="BA51" s="114"/>
    </row>
    <row r="52" spans="1:53" ht="15.75" x14ac:dyDescent="0.25">
      <c r="A52" s="279" t="s">
        <v>273</v>
      </c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AU52" s="114"/>
      <c r="AV52" s="115" t="s">
        <v>273</v>
      </c>
      <c r="AY52" s="114"/>
      <c r="BA52" s="114"/>
    </row>
    <row r="53" spans="1:53" ht="45.75" x14ac:dyDescent="0.25">
      <c r="A53" s="280" t="s">
        <v>274</v>
      </c>
      <c r="B53" s="281" t="s">
        <v>278</v>
      </c>
      <c r="C53" s="282"/>
      <c r="D53" s="283"/>
      <c r="E53" s="284" t="s">
        <v>276</v>
      </c>
      <c r="F53" s="284"/>
      <c r="G53" s="284"/>
      <c r="H53" s="285" t="s">
        <v>230</v>
      </c>
      <c r="I53" s="289">
        <v>2.4809999999999999</v>
      </c>
      <c r="J53" s="287">
        <v>43709.83</v>
      </c>
      <c r="K53" s="287">
        <v>108444.09</v>
      </c>
      <c r="L53" s="287" t="s">
        <v>200</v>
      </c>
      <c r="M53" s="287">
        <v>21688.82</v>
      </c>
      <c r="N53" s="287">
        <v>130132.91</v>
      </c>
      <c r="O53" s="288"/>
      <c r="AU53" s="114"/>
      <c r="AV53" s="115"/>
      <c r="AW53" s="112" t="s">
        <v>278</v>
      </c>
      <c r="AX53" s="112" t="s">
        <v>276</v>
      </c>
      <c r="AY53" s="114"/>
      <c r="BA53" s="114"/>
    </row>
    <row r="54" spans="1:53" ht="30.75" x14ac:dyDescent="0.25">
      <c r="A54" s="280" t="s">
        <v>277</v>
      </c>
      <c r="B54" s="281" t="s">
        <v>281</v>
      </c>
      <c r="C54" s="282"/>
      <c r="D54" s="283"/>
      <c r="E54" s="284" t="s">
        <v>279</v>
      </c>
      <c r="F54" s="284"/>
      <c r="G54" s="284"/>
      <c r="H54" s="285" t="s">
        <v>199</v>
      </c>
      <c r="I54" s="289">
        <v>12.653</v>
      </c>
      <c r="J54" s="287">
        <v>9609.39</v>
      </c>
      <c r="K54" s="287">
        <v>121587.61</v>
      </c>
      <c r="L54" s="287" t="s">
        <v>200</v>
      </c>
      <c r="M54" s="287">
        <v>24317.52</v>
      </c>
      <c r="N54" s="287">
        <v>145905.13</v>
      </c>
      <c r="O54" s="288"/>
      <c r="AU54" s="114"/>
      <c r="AV54" s="115"/>
      <c r="AW54" s="112" t="s">
        <v>281</v>
      </c>
      <c r="AX54" s="112" t="s">
        <v>279</v>
      </c>
      <c r="AY54" s="114"/>
      <c r="BA54" s="114"/>
    </row>
    <row r="55" spans="1:53" ht="30.75" x14ac:dyDescent="0.25">
      <c r="A55" s="280" t="s">
        <v>280</v>
      </c>
      <c r="B55" s="281" t="s">
        <v>287</v>
      </c>
      <c r="C55" s="282"/>
      <c r="D55" s="283"/>
      <c r="E55" s="284" t="s">
        <v>282</v>
      </c>
      <c r="F55" s="284"/>
      <c r="G55" s="284"/>
      <c r="H55" s="285" t="s">
        <v>234</v>
      </c>
      <c r="I55" s="286">
        <v>248.1</v>
      </c>
      <c r="J55" s="287">
        <v>101.29</v>
      </c>
      <c r="K55" s="287">
        <v>25130.05</v>
      </c>
      <c r="L55" s="287" t="s">
        <v>200</v>
      </c>
      <c r="M55" s="287">
        <v>5026.01</v>
      </c>
      <c r="N55" s="287">
        <v>30156.06</v>
      </c>
      <c r="O55" s="288"/>
      <c r="AU55" s="114"/>
      <c r="AV55" s="115"/>
      <c r="AW55" s="112" t="s">
        <v>287</v>
      </c>
      <c r="AX55" s="112" t="s">
        <v>282</v>
      </c>
      <c r="AY55" s="114"/>
      <c r="BA55" s="114"/>
    </row>
    <row r="56" spans="1:53" ht="90.75" x14ac:dyDescent="0.25">
      <c r="A56" s="280" t="s">
        <v>283</v>
      </c>
      <c r="B56" s="281" t="s">
        <v>290</v>
      </c>
      <c r="C56" s="282"/>
      <c r="D56" s="283"/>
      <c r="E56" s="284" t="s">
        <v>285</v>
      </c>
      <c r="F56" s="284"/>
      <c r="G56" s="284"/>
      <c r="H56" s="285" t="s">
        <v>230</v>
      </c>
      <c r="I56" s="289">
        <v>2.4809999999999999</v>
      </c>
      <c r="J56" s="287">
        <v>92236.72</v>
      </c>
      <c r="K56" s="287">
        <v>228839.3</v>
      </c>
      <c r="L56" s="287" t="s">
        <v>200</v>
      </c>
      <c r="M56" s="287">
        <v>45767.86</v>
      </c>
      <c r="N56" s="287">
        <v>274607.15999999997</v>
      </c>
      <c r="O56" s="288"/>
      <c r="AU56" s="114"/>
      <c r="AV56" s="115"/>
      <c r="AW56" s="112" t="s">
        <v>290</v>
      </c>
      <c r="AX56" s="112" t="s">
        <v>285</v>
      </c>
      <c r="AY56" s="114"/>
      <c r="BA56" s="114"/>
    </row>
    <row r="57" spans="1:53" ht="15.75" x14ac:dyDescent="0.25">
      <c r="A57" s="280" t="s">
        <v>286</v>
      </c>
      <c r="B57" s="281" t="s">
        <v>275</v>
      </c>
      <c r="C57" s="282"/>
      <c r="D57" s="283"/>
      <c r="E57" s="284" t="s">
        <v>288</v>
      </c>
      <c r="F57" s="284"/>
      <c r="G57" s="284"/>
      <c r="H57" s="285" t="s">
        <v>207</v>
      </c>
      <c r="I57" s="290">
        <v>893.16</v>
      </c>
      <c r="J57" s="287">
        <v>88.51</v>
      </c>
      <c r="K57" s="287">
        <v>79053.59</v>
      </c>
      <c r="L57" s="287" t="s">
        <v>200</v>
      </c>
      <c r="M57" s="287">
        <v>15810.72</v>
      </c>
      <c r="N57" s="287">
        <v>94864.31</v>
      </c>
      <c r="O57" s="288"/>
      <c r="AU57" s="114"/>
      <c r="AV57" s="115"/>
      <c r="AW57" s="112" t="s">
        <v>275</v>
      </c>
      <c r="AX57" s="112" t="s">
        <v>288</v>
      </c>
      <c r="AY57" s="114"/>
      <c r="BA57" s="114"/>
    </row>
    <row r="58" spans="1:53" ht="15.75" x14ac:dyDescent="0.25">
      <c r="A58" s="280" t="s">
        <v>289</v>
      </c>
      <c r="B58" s="281" t="s">
        <v>284</v>
      </c>
      <c r="C58" s="282"/>
      <c r="D58" s="283"/>
      <c r="E58" s="284" t="s">
        <v>291</v>
      </c>
      <c r="F58" s="284"/>
      <c r="G58" s="284"/>
      <c r="H58" s="285" t="s">
        <v>207</v>
      </c>
      <c r="I58" s="289">
        <v>39.695999999999998</v>
      </c>
      <c r="J58" s="287">
        <v>186.07</v>
      </c>
      <c r="K58" s="287">
        <v>7386.23</v>
      </c>
      <c r="L58" s="287" t="s">
        <v>200</v>
      </c>
      <c r="M58" s="287">
        <v>1477.25</v>
      </c>
      <c r="N58" s="287">
        <v>8863.48</v>
      </c>
      <c r="O58" s="288"/>
      <c r="AU58" s="114"/>
      <c r="AV58" s="115"/>
      <c r="AW58" s="112" t="s">
        <v>284</v>
      </c>
      <c r="AX58" s="112" t="s">
        <v>291</v>
      </c>
      <c r="AY58" s="114"/>
      <c r="BA58" s="114"/>
    </row>
    <row r="59" spans="1:53" ht="15.75" x14ac:dyDescent="0.25">
      <c r="A59" s="279" t="s">
        <v>292</v>
      </c>
      <c r="B59" s="27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AU59" s="114"/>
      <c r="AV59" s="115" t="s">
        <v>292</v>
      </c>
      <c r="AY59" s="114"/>
      <c r="BA59" s="114"/>
    </row>
    <row r="60" spans="1:53" ht="45.75" x14ac:dyDescent="0.25">
      <c r="A60" s="280" t="s">
        <v>293</v>
      </c>
      <c r="B60" s="281" t="s">
        <v>294</v>
      </c>
      <c r="C60" s="282"/>
      <c r="D60" s="283"/>
      <c r="E60" s="284" t="s">
        <v>295</v>
      </c>
      <c r="F60" s="284"/>
      <c r="G60" s="284"/>
      <c r="H60" s="285" t="s">
        <v>199</v>
      </c>
      <c r="I60" s="289">
        <v>12.773</v>
      </c>
      <c r="J60" s="287">
        <v>15348.79</v>
      </c>
      <c r="K60" s="287">
        <v>196050.09</v>
      </c>
      <c r="L60" s="287" t="s">
        <v>200</v>
      </c>
      <c r="M60" s="287">
        <v>39210.019999999997</v>
      </c>
      <c r="N60" s="287">
        <v>235260.11</v>
      </c>
      <c r="O60" s="288"/>
      <c r="AU60" s="114"/>
      <c r="AV60" s="115"/>
      <c r="AW60" s="112" t="s">
        <v>294</v>
      </c>
      <c r="AX60" s="112" t="s">
        <v>295</v>
      </c>
      <c r="AY60" s="114"/>
      <c r="BA60" s="114"/>
    </row>
    <row r="61" spans="1:53" ht="30.75" x14ac:dyDescent="0.25">
      <c r="A61" s="280" t="s">
        <v>296</v>
      </c>
      <c r="B61" s="281" t="s">
        <v>301</v>
      </c>
      <c r="C61" s="282"/>
      <c r="D61" s="283"/>
      <c r="E61" s="284" t="s">
        <v>279</v>
      </c>
      <c r="F61" s="284"/>
      <c r="G61" s="284"/>
      <c r="H61" s="285" t="s">
        <v>199</v>
      </c>
      <c r="I61" s="290">
        <v>12.39</v>
      </c>
      <c r="J61" s="287">
        <v>9609.4</v>
      </c>
      <c r="K61" s="287">
        <v>119060.47</v>
      </c>
      <c r="L61" s="287" t="s">
        <v>200</v>
      </c>
      <c r="M61" s="287">
        <v>23812.09</v>
      </c>
      <c r="N61" s="287">
        <v>142872.56</v>
      </c>
      <c r="O61" s="288"/>
      <c r="AU61" s="114"/>
      <c r="AV61" s="115"/>
      <c r="AW61" s="112" t="s">
        <v>301</v>
      </c>
      <c r="AX61" s="112" t="s">
        <v>279</v>
      </c>
      <c r="AY61" s="114"/>
      <c r="BA61" s="114"/>
    </row>
    <row r="62" spans="1:53" ht="30.75" x14ac:dyDescent="0.25">
      <c r="A62" s="280" t="s">
        <v>298</v>
      </c>
      <c r="B62" s="281" t="s">
        <v>309</v>
      </c>
      <c r="C62" s="282"/>
      <c r="D62" s="283"/>
      <c r="E62" s="284" t="s">
        <v>282</v>
      </c>
      <c r="F62" s="284"/>
      <c r="G62" s="284"/>
      <c r="H62" s="285" t="s">
        <v>234</v>
      </c>
      <c r="I62" s="290">
        <v>255.46</v>
      </c>
      <c r="J62" s="287">
        <v>101.29</v>
      </c>
      <c r="K62" s="287">
        <v>25875.54</v>
      </c>
      <c r="L62" s="287" t="s">
        <v>200</v>
      </c>
      <c r="M62" s="287">
        <v>5175.1099999999997</v>
      </c>
      <c r="N62" s="287">
        <v>31050.65</v>
      </c>
      <c r="O62" s="288"/>
      <c r="AU62" s="114"/>
      <c r="AV62" s="115"/>
      <c r="AW62" s="112" t="s">
        <v>309</v>
      </c>
      <c r="AX62" s="112" t="s">
        <v>282</v>
      </c>
      <c r="AY62" s="114"/>
      <c r="BA62" s="114"/>
    </row>
    <row r="63" spans="1:53" ht="75.75" x14ac:dyDescent="0.25">
      <c r="A63" s="280" t="s">
        <v>300</v>
      </c>
      <c r="B63" s="281" t="s">
        <v>313</v>
      </c>
      <c r="C63" s="282"/>
      <c r="D63" s="283"/>
      <c r="E63" s="284" t="s">
        <v>302</v>
      </c>
      <c r="F63" s="284"/>
      <c r="G63" s="284"/>
      <c r="H63" s="285" t="s">
        <v>230</v>
      </c>
      <c r="I63" s="291">
        <v>2.5546000000000002</v>
      </c>
      <c r="J63" s="287">
        <v>133970.79999999999</v>
      </c>
      <c r="K63" s="287">
        <v>342241.81</v>
      </c>
      <c r="L63" s="287" t="s">
        <v>200</v>
      </c>
      <c r="M63" s="287">
        <v>68448.36</v>
      </c>
      <c r="N63" s="287">
        <v>410690.17</v>
      </c>
      <c r="O63" s="288"/>
      <c r="AU63" s="114"/>
      <c r="AV63" s="115"/>
      <c r="AW63" s="112" t="s">
        <v>313</v>
      </c>
      <c r="AX63" s="112" t="s">
        <v>302</v>
      </c>
      <c r="AY63" s="114"/>
      <c r="BA63" s="114"/>
    </row>
    <row r="64" spans="1:53" ht="15.75" x14ac:dyDescent="0.25">
      <c r="A64" s="280" t="s">
        <v>303</v>
      </c>
      <c r="B64" s="281" t="s">
        <v>336</v>
      </c>
      <c r="C64" s="282"/>
      <c r="D64" s="283"/>
      <c r="E64" s="284" t="s">
        <v>288</v>
      </c>
      <c r="F64" s="284"/>
      <c r="G64" s="284"/>
      <c r="H64" s="285" t="s">
        <v>207</v>
      </c>
      <c r="I64" s="290">
        <v>970.75</v>
      </c>
      <c r="J64" s="287">
        <v>88.51</v>
      </c>
      <c r="K64" s="287">
        <v>85921.08</v>
      </c>
      <c r="L64" s="287" t="s">
        <v>200</v>
      </c>
      <c r="M64" s="287">
        <v>17184.22</v>
      </c>
      <c r="N64" s="287">
        <v>103105.3</v>
      </c>
      <c r="O64" s="288"/>
      <c r="AU64" s="114"/>
      <c r="AV64" s="115"/>
      <c r="AW64" s="112" t="s">
        <v>336</v>
      </c>
      <c r="AX64" s="112" t="s">
        <v>288</v>
      </c>
      <c r="AY64" s="114"/>
      <c r="BA64" s="114"/>
    </row>
    <row r="65" spans="1:53" ht="15.75" x14ac:dyDescent="0.25">
      <c r="A65" s="280" t="s">
        <v>305</v>
      </c>
      <c r="B65" s="281" t="s">
        <v>297</v>
      </c>
      <c r="C65" s="282"/>
      <c r="D65" s="283"/>
      <c r="E65" s="284" t="s">
        <v>291</v>
      </c>
      <c r="F65" s="284"/>
      <c r="G65" s="284"/>
      <c r="H65" s="285" t="s">
        <v>207</v>
      </c>
      <c r="I65" s="290">
        <v>45.98</v>
      </c>
      <c r="J65" s="287">
        <v>186.07</v>
      </c>
      <c r="K65" s="287">
        <v>8555.5</v>
      </c>
      <c r="L65" s="287" t="s">
        <v>200</v>
      </c>
      <c r="M65" s="287">
        <v>1711.1</v>
      </c>
      <c r="N65" s="287">
        <v>10266.6</v>
      </c>
      <c r="O65" s="288"/>
      <c r="AU65" s="114"/>
      <c r="AV65" s="115"/>
      <c r="AW65" s="112" t="s">
        <v>297</v>
      </c>
      <c r="AX65" s="112" t="s">
        <v>291</v>
      </c>
      <c r="AY65" s="114"/>
      <c r="BA65" s="114"/>
    </row>
    <row r="66" spans="1:53" ht="15.75" x14ac:dyDescent="0.25">
      <c r="A66" s="279" t="s">
        <v>307</v>
      </c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AU66" s="114"/>
      <c r="AV66" s="115" t="s">
        <v>307</v>
      </c>
      <c r="AY66" s="114"/>
      <c r="BA66" s="114"/>
    </row>
    <row r="67" spans="1:53" ht="30.75" x14ac:dyDescent="0.25">
      <c r="A67" s="280" t="s">
        <v>308</v>
      </c>
      <c r="B67" s="281" t="s">
        <v>299</v>
      </c>
      <c r="C67" s="282"/>
      <c r="D67" s="283"/>
      <c r="E67" s="284" t="s">
        <v>310</v>
      </c>
      <c r="F67" s="284"/>
      <c r="G67" s="284"/>
      <c r="H67" s="285" t="s">
        <v>230</v>
      </c>
      <c r="I67" s="291">
        <v>0.44280000000000003</v>
      </c>
      <c r="J67" s="287">
        <v>827913.91</v>
      </c>
      <c r="K67" s="287">
        <v>366600.28</v>
      </c>
      <c r="L67" s="287" t="s">
        <v>200</v>
      </c>
      <c r="M67" s="287">
        <v>73320.06</v>
      </c>
      <c r="N67" s="287">
        <v>439920.34</v>
      </c>
      <c r="O67" s="288"/>
      <c r="AU67" s="114"/>
      <c r="AV67" s="115"/>
      <c r="AW67" s="112" t="s">
        <v>299</v>
      </c>
      <c r="AX67" s="112" t="s">
        <v>310</v>
      </c>
      <c r="AY67" s="114"/>
      <c r="BA67" s="114"/>
    </row>
    <row r="68" spans="1:53" ht="15.75" x14ac:dyDescent="0.25">
      <c r="A68" s="279" t="s">
        <v>311</v>
      </c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AU68" s="114"/>
      <c r="AV68" s="115" t="s">
        <v>311</v>
      </c>
      <c r="AY68" s="114"/>
      <c r="BA68" s="114"/>
    </row>
    <row r="69" spans="1:53" ht="60.75" x14ac:dyDescent="0.25">
      <c r="A69" s="280" t="s">
        <v>312</v>
      </c>
      <c r="B69" s="281" t="s">
        <v>304</v>
      </c>
      <c r="C69" s="282"/>
      <c r="D69" s="283"/>
      <c r="E69" s="284" t="s">
        <v>314</v>
      </c>
      <c r="F69" s="284"/>
      <c r="G69" s="284"/>
      <c r="H69" s="285" t="s">
        <v>230</v>
      </c>
      <c r="I69" s="290">
        <v>8.5299999999999994</v>
      </c>
      <c r="J69" s="287">
        <v>215017.42</v>
      </c>
      <c r="K69" s="287">
        <v>1834098.59</v>
      </c>
      <c r="L69" s="287" t="s">
        <v>200</v>
      </c>
      <c r="M69" s="287">
        <v>366819.72</v>
      </c>
      <c r="N69" s="287">
        <v>2200918.31</v>
      </c>
      <c r="O69" s="288"/>
      <c r="AU69" s="114"/>
      <c r="AV69" s="115"/>
      <c r="AW69" s="112" t="s">
        <v>304</v>
      </c>
      <c r="AX69" s="112" t="s">
        <v>314</v>
      </c>
      <c r="AY69" s="114"/>
      <c r="BA69" s="114"/>
    </row>
    <row r="70" spans="1:53" ht="15.75" x14ac:dyDescent="0.25">
      <c r="A70" s="280" t="s">
        <v>315</v>
      </c>
      <c r="B70" s="281" t="s">
        <v>354</v>
      </c>
      <c r="C70" s="282"/>
      <c r="D70" s="283"/>
      <c r="E70" s="284" t="s">
        <v>317</v>
      </c>
      <c r="F70" s="284"/>
      <c r="G70" s="284"/>
      <c r="H70" s="285" t="s">
        <v>234</v>
      </c>
      <c r="I70" s="290">
        <v>3829.97</v>
      </c>
      <c r="J70" s="287">
        <v>311</v>
      </c>
      <c r="K70" s="287">
        <v>1191120.67</v>
      </c>
      <c r="L70" s="287" t="s">
        <v>200</v>
      </c>
      <c r="M70" s="287">
        <v>238224.13</v>
      </c>
      <c r="N70" s="287">
        <v>1429344.8</v>
      </c>
      <c r="O70" s="288"/>
      <c r="AU70" s="114"/>
      <c r="AV70" s="115"/>
      <c r="AW70" s="112" t="s">
        <v>354</v>
      </c>
      <c r="AX70" s="112" t="s">
        <v>317</v>
      </c>
      <c r="AY70" s="114"/>
      <c r="BA70" s="114"/>
    </row>
    <row r="71" spans="1:53" ht="30.75" x14ac:dyDescent="0.25">
      <c r="A71" s="280" t="s">
        <v>318</v>
      </c>
      <c r="B71" s="281" t="s">
        <v>357</v>
      </c>
      <c r="C71" s="282"/>
      <c r="D71" s="283"/>
      <c r="E71" s="284" t="s">
        <v>320</v>
      </c>
      <c r="F71" s="284"/>
      <c r="G71" s="284"/>
      <c r="H71" s="285" t="s">
        <v>321</v>
      </c>
      <c r="I71" s="290">
        <v>998.01</v>
      </c>
      <c r="J71" s="287">
        <v>10.44</v>
      </c>
      <c r="K71" s="287">
        <v>10419.219999999999</v>
      </c>
      <c r="L71" s="287" t="s">
        <v>200</v>
      </c>
      <c r="M71" s="287">
        <v>2083.84</v>
      </c>
      <c r="N71" s="287">
        <v>12503.06</v>
      </c>
      <c r="O71" s="288"/>
      <c r="AU71" s="114"/>
      <c r="AV71" s="115"/>
      <c r="AW71" s="112" t="s">
        <v>357</v>
      </c>
      <c r="AX71" s="112" t="s">
        <v>320</v>
      </c>
      <c r="AY71" s="114"/>
      <c r="BA71" s="114"/>
    </row>
    <row r="72" spans="1:53" ht="15.75" x14ac:dyDescent="0.25">
      <c r="A72" s="280" t="s">
        <v>322</v>
      </c>
      <c r="B72" s="281" t="s">
        <v>369</v>
      </c>
      <c r="C72" s="282"/>
      <c r="D72" s="283"/>
      <c r="E72" s="284" t="s">
        <v>324</v>
      </c>
      <c r="F72" s="284"/>
      <c r="G72" s="284"/>
      <c r="H72" s="285" t="s">
        <v>321</v>
      </c>
      <c r="I72" s="290">
        <v>733.58</v>
      </c>
      <c r="J72" s="287">
        <v>61.67</v>
      </c>
      <c r="K72" s="287">
        <v>45239.88</v>
      </c>
      <c r="L72" s="287" t="s">
        <v>200</v>
      </c>
      <c r="M72" s="287">
        <v>9047.98</v>
      </c>
      <c r="N72" s="287">
        <v>54287.86</v>
      </c>
      <c r="O72" s="288"/>
      <c r="AU72" s="114"/>
      <c r="AV72" s="115"/>
      <c r="AW72" s="112" t="s">
        <v>369</v>
      </c>
      <c r="AX72" s="112" t="s">
        <v>324</v>
      </c>
      <c r="AY72" s="114"/>
      <c r="BA72" s="114"/>
    </row>
    <row r="73" spans="1:53" ht="15.75" x14ac:dyDescent="0.25">
      <c r="A73" s="280" t="s">
        <v>325</v>
      </c>
      <c r="B73" s="281" t="s">
        <v>379</v>
      </c>
      <c r="C73" s="282"/>
      <c r="D73" s="283"/>
      <c r="E73" s="284" t="s">
        <v>327</v>
      </c>
      <c r="F73" s="284"/>
      <c r="G73" s="284"/>
      <c r="H73" s="285" t="s">
        <v>321</v>
      </c>
      <c r="I73" s="290">
        <v>2166.62</v>
      </c>
      <c r="J73" s="287">
        <v>77.11</v>
      </c>
      <c r="K73" s="287">
        <v>167068.07</v>
      </c>
      <c r="L73" s="287" t="s">
        <v>200</v>
      </c>
      <c r="M73" s="287">
        <v>33413.61</v>
      </c>
      <c r="N73" s="287">
        <v>200481.68</v>
      </c>
      <c r="O73" s="288"/>
      <c r="AU73" s="114"/>
      <c r="AV73" s="115"/>
      <c r="AW73" s="112" t="s">
        <v>379</v>
      </c>
      <c r="AX73" s="112" t="s">
        <v>327</v>
      </c>
      <c r="AY73" s="114"/>
      <c r="BA73" s="114"/>
    </row>
    <row r="74" spans="1:53" ht="15.75" x14ac:dyDescent="0.25">
      <c r="A74" s="280" t="s">
        <v>328</v>
      </c>
      <c r="B74" s="281" t="s">
        <v>388</v>
      </c>
      <c r="C74" s="282"/>
      <c r="D74" s="283"/>
      <c r="E74" s="284" t="s">
        <v>330</v>
      </c>
      <c r="F74" s="284"/>
      <c r="G74" s="284"/>
      <c r="H74" s="285" t="s">
        <v>321</v>
      </c>
      <c r="I74" s="290">
        <v>332.67</v>
      </c>
      <c r="J74" s="287">
        <v>52.51</v>
      </c>
      <c r="K74" s="287">
        <v>17468.5</v>
      </c>
      <c r="L74" s="287" t="s">
        <v>200</v>
      </c>
      <c r="M74" s="287">
        <v>3493.7</v>
      </c>
      <c r="N74" s="287">
        <v>20962.2</v>
      </c>
      <c r="O74" s="288"/>
      <c r="AU74" s="114"/>
      <c r="AV74" s="115"/>
      <c r="AW74" s="112" t="s">
        <v>388</v>
      </c>
      <c r="AX74" s="112" t="s">
        <v>330</v>
      </c>
      <c r="AY74" s="114"/>
      <c r="BA74" s="114"/>
    </row>
    <row r="75" spans="1:53" ht="15.75" x14ac:dyDescent="0.25">
      <c r="A75" s="280" t="s">
        <v>331</v>
      </c>
      <c r="B75" s="281" t="s">
        <v>397</v>
      </c>
      <c r="C75" s="282"/>
      <c r="D75" s="283"/>
      <c r="E75" s="284" t="s">
        <v>333</v>
      </c>
      <c r="F75" s="284"/>
      <c r="G75" s="284"/>
      <c r="H75" s="285" t="s">
        <v>199</v>
      </c>
      <c r="I75" s="290">
        <v>878.59</v>
      </c>
      <c r="J75" s="287">
        <v>2885.95</v>
      </c>
      <c r="K75" s="287">
        <v>2535566.81</v>
      </c>
      <c r="L75" s="287" t="s">
        <v>200</v>
      </c>
      <c r="M75" s="287">
        <v>507113.36</v>
      </c>
      <c r="N75" s="287">
        <v>3042680.17</v>
      </c>
      <c r="O75" s="288"/>
      <c r="AU75" s="114"/>
      <c r="AV75" s="115"/>
      <c r="AW75" s="112" t="s">
        <v>397</v>
      </c>
      <c r="AX75" s="112" t="s">
        <v>333</v>
      </c>
      <c r="AY75" s="114"/>
      <c r="BA75" s="114"/>
    </row>
    <row r="76" spans="1:53" ht="15.75" x14ac:dyDescent="0.25">
      <c r="A76" s="279" t="s">
        <v>334</v>
      </c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AU76" s="114"/>
      <c r="AV76" s="115" t="s">
        <v>334</v>
      </c>
      <c r="AY76" s="114"/>
      <c r="BA76" s="114"/>
    </row>
    <row r="77" spans="1:53" ht="60.75" x14ac:dyDescent="0.25">
      <c r="A77" s="280" t="s">
        <v>335</v>
      </c>
      <c r="B77" s="281" t="s">
        <v>405</v>
      </c>
      <c r="C77" s="282"/>
      <c r="D77" s="283"/>
      <c r="E77" s="284" t="s">
        <v>314</v>
      </c>
      <c r="F77" s="284"/>
      <c r="G77" s="284"/>
      <c r="H77" s="285" t="s">
        <v>230</v>
      </c>
      <c r="I77" s="290">
        <v>0.63</v>
      </c>
      <c r="J77" s="287">
        <v>215018.03</v>
      </c>
      <c r="K77" s="287">
        <v>135461.35999999999</v>
      </c>
      <c r="L77" s="287" t="s">
        <v>200</v>
      </c>
      <c r="M77" s="287">
        <v>27092.27</v>
      </c>
      <c r="N77" s="287">
        <v>162553.63</v>
      </c>
      <c r="O77" s="288"/>
      <c r="AU77" s="114"/>
      <c r="AV77" s="115"/>
      <c r="AW77" s="112" t="s">
        <v>405</v>
      </c>
      <c r="AX77" s="112" t="s">
        <v>314</v>
      </c>
      <c r="AY77" s="114"/>
      <c r="BA77" s="114"/>
    </row>
    <row r="78" spans="1:53" ht="15.75" x14ac:dyDescent="0.25">
      <c r="A78" s="280" t="s">
        <v>337</v>
      </c>
      <c r="B78" s="281" t="s">
        <v>411</v>
      </c>
      <c r="C78" s="282"/>
      <c r="D78" s="283"/>
      <c r="E78" s="284" t="s">
        <v>339</v>
      </c>
      <c r="F78" s="284"/>
      <c r="G78" s="284"/>
      <c r="H78" s="285" t="s">
        <v>234</v>
      </c>
      <c r="I78" s="290">
        <v>282.87</v>
      </c>
      <c r="J78" s="287">
        <v>352.44</v>
      </c>
      <c r="K78" s="287">
        <v>99694.7</v>
      </c>
      <c r="L78" s="287" t="s">
        <v>200</v>
      </c>
      <c r="M78" s="287">
        <v>19938.939999999999</v>
      </c>
      <c r="N78" s="287">
        <v>119633.64</v>
      </c>
      <c r="O78" s="288"/>
      <c r="AU78" s="114"/>
      <c r="AV78" s="115"/>
      <c r="AW78" s="112" t="s">
        <v>411</v>
      </c>
      <c r="AX78" s="112" t="s">
        <v>339</v>
      </c>
      <c r="AY78" s="114"/>
      <c r="BA78" s="114"/>
    </row>
    <row r="79" spans="1:53" ht="30.75" x14ac:dyDescent="0.25">
      <c r="A79" s="280" t="s">
        <v>340</v>
      </c>
      <c r="B79" s="281" t="s">
        <v>413</v>
      </c>
      <c r="C79" s="282"/>
      <c r="D79" s="283"/>
      <c r="E79" s="284" t="s">
        <v>320</v>
      </c>
      <c r="F79" s="284"/>
      <c r="G79" s="284"/>
      <c r="H79" s="285" t="s">
        <v>321</v>
      </c>
      <c r="I79" s="290">
        <v>73.709999999999994</v>
      </c>
      <c r="J79" s="287">
        <v>10.44</v>
      </c>
      <c r="K79" s="287">
        <v>769.53</v>
      </c>
      <c r="L79" s="287" t="s">
        <v>200</v>
      </c>
      <c r="M79" s="287">
        <v>153.91</v>
      </c>
      <c r="N79" s="287">
        <v>923.44</v>
      </c>
      <c r="O79" s="288"/>
      <c r="AU79" s="114"/>
      <c r="AV79" s="115"/>
      <c r="AW79" s="112" t="s">
        <v>413</v>
      </c>
      <c r="AX79" s="112" t="s">
        <v>320</v>
      </c>
      <c r="AY79" s="114"/>
      <c r="BA79" s="114"/>
    </row>
    <row r="80" spans="1:53" ht="15.75" x14ac:dyDescent="0.25">
      <c r="A80" s="280" t="s">
        <v>342</v>
      </c>
      <c r="B80" s="281" t="s">
        <v>421</v>
      </c>
      <c r="C80" s="282"/>
      <c r="D80" s="283"/>
      <c r="E80" s="284" t="s">
        <v>324</v>
      </c>
      <c r="F80" s="284"/>
      <c r="G80" s="284"/>
      <c r="H80" s="285" t="s">
        <v>321</v>
      </c>
      <c r="I80" s="290">
        <v>54.18</v>
      </c>
      <c r="J80" s="287">
        <v>61.67</v>
      </c>
      <c r="K80" s="287">
        <v>3341.28</v>
      </c>
      <c r="L80" s="287" t="s">
        <v>200</v>
      </c>
      <c r="M80" s="287">
        <v>668.26</v>
      </c>
      <c r="N80" s="287">
        <v>4009.54</v>
      </c>
      <c r="O80" s="288"/>
      <c r="AU80" s="114"/>
      <c r="AV80" s="115"/>
      <c r="AW80" s="112" t="s">
        <v>421</v>
      </c>
      <c r="AX80" s="112" t="s">
        <v>324</v>
      </c>
      <c r="AY80" s="114"/>
      <c r="BA80" s="114"/>
    </row>
    <row r="81" spans="1:53" ht="15.75" x14ac:dyDescent="0.25">
      <c r="A81" s="280" t="s">
        <v>344</v>
      </c>
      <c r="B81" s="281" t="s">
        <v>306</v>
      </c>
      <c r="C81" s="282"/>
      <c r="D81" s="283"/>
      <c r="E81" s="284" t="s">
        <v>327</v>
      </c>
      <c r="F81" s="284"/>
      <c r="G81" s="284"/>
      <c r="H81" s="285" t="s">
        <v>321</v>
      </c>
      <c r="I81" s="290">
        <v>160.02000000000001</v>
      </c>
      <c r="J81" s="287">
        <v>77.11</v>
      </c>
      <c r="K81" s="287">
        <v>12339.14</v>
      </c>
      <c r="L81" s="287" t="s">
        <v>200</v>
      </c>
      <c r="M81" s="287">
        <v>2467.83</v>
      </c>
      <c r="N81" s="287">
        <v>14806.97</v>
      </c>
      <c r="O81" s="288"/>
      <c r="AU81" s="114"/>
      <c r="AV81" s="115"/>
      <c r="AW81" s="112" t="s">
        <v>306</v>
      </c>
      <c r="AX81" s="112" t="s">
        <v>327</v>
      </c>
      <c r="AY81" s="114"/>
      <c r="BA81" s="114"/>
    </row>
    <row r="82" spans="1:53" ht="15.75" x14ac:dyDescent="0.25">
      <c r="A82" s="280" t="s">
        <v>346</v>
      </c>
      <c r="B82" s="281" t="s">
        <v>316</v>
      </c>
      <c r="C82" s="282"/>
      <c r="D82" s="283"/>
      <c r="E82" s="284" t="s">
        <v>330</v>
      </c>
      <c r="F82" s="284"/>
      <c r="G82" s="284"/>
      <c r="H82" s="285" t="s">
        <v>321</v>
      </c>
      <c r="I82" s="290">
        <v>24.57</v>
      </c>
      <c r="J82" s="287">
        <v>52.51</v>
      </c>
      <c r="K82" s="287">
        <v>1290.17</v>
      </c>
      <c r="L82" s="287" t="s">
        <v>200</v>
      </c>
      <c r="M82" s="287">
        <v>258.02999999999997</v>
      </c>
      <c r="N82" s="287">
        <v>1548.2</v>
      </c>
      <c r="O82" s="288"/>
      <c r="AU82" s="114"/>
      <c r="AV82" s="115"/>
      <c r="AW82" s="112" t="s">
        <v>316</v>
      </c>
      <c r="AX82" s="112" t="s">
        <v>330</v>
      </c>
      <c r="AY82" s="114"/>
      <c r="BA82" s="114"/>
    </row>
    <row r="83" spans="1:53" ht="15.75" x14ac:dyDescent="0.25">
      <c r="A83" s="280" t="s">
        <v>348</v>
      </c>
      <c r="B83" s="281" t="s">
        <v>429</v>
      </c>
      <c r="C83" s="282"/>
      <c r="D83" s="283"/>
      <c r="E83" s="284" t="s">
        <v>333</v>
      </c>
      <c r="F83" s="284"/>
      <c r="G83" s="284"/>
      <c r="H83" s="285" t="s">
        <v>199</v>
      </c>
      <c r="I83" s="290">
        <v>64.89</v>
      </c>
      <c r="J83" s="287">
        <v>2885.95</v>
      </c>
      <c r="K83" s="287">
        <v>187269.3</v>
      </c>
      <c r="L83" s="287" t="s">
        <v>200</v>
      </c>
      <c r="M83" s="287">
        <v>37453.86</v>
      </c>
      <c r="N83" s="287">
        <v>224723.16</v>
      </c>
      <c r="O83" s="288"/>
      <c r="AU83" s="114"/>
      <c r="AV83" s="115"/>
      <c r="AW83" s="112" t="s">
        <v>429</v>
      </c>
      <c r="AX83" s="112" t="s">
        <v>333</v>
      </c>
      <c r="AY83" s="114"/>
      <c r="BA83" s="114"/>
    </row>
    <row r="84" spans="1:53" ht="15.75" x14ac:dyDescent="0.25">
      <c r="A84" s="279" t="s">
        <v>350</v>
      </c>
      <c r="B84" s="279"/>
      <c r="C84" s="279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AU84" s="114"/>
      <c r="AV84" s="115" t="s">
        <v>350</v>
      </c>
      <c r="AY84" s="114"/>
      <c r="BA84" s="114"/>
    </row>
    <row r="85" spans="1:53" ht="15.75" x14ac:dyDescent="0.25">
      <c r="A85" s="279" t="s">
        <v>351</v>
      </c>
      <c r="B85" s="279"/>
      <c r="C85" s="279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  <c r="O85" s="279"/>
      <c r="AU85" s="114"/>
      <c r="AV85" s="115" t="s">
        <v>351</v>
      </c>
      <c r="AY85" s="114"/>
      <c r="BA85" s="114"/>
    </row>
    <row r="86" spans="1:53" ht="15.75" x14ac:dyDescent="0.25">
      <c r="A86" s="279" t="s">
        <v>352</v>
      </c>
      <c r="B86" s="279"/>
      <c r="C86" s="279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  <c r="O86" s="279"/>
      <c r="AU86" s="114"/>
      <c r="AV86" s="115" t="s">
        <v>352</v>
      </c>
      <c r="AY86" s="114"/>
      <c r="BA86" s="114"/>
    </row>
    <row r="87" spans="1:53" ht="30.75" x14ac:dyDescent="0.25">
      <c r="A87" s="280" t="s">
        <v>353</v>
      </c>
      <c r="B87" s="281" t="s">
        <v>319</v>
      </c>
      <c r="C87" s="282"/>
      <c r="D87" s="283"/>
      <c r="E87" s="284" t="s">
        <v>355</v>
      </c>
      <c r="F87" s="284"/>
      <c r="G87" s="284"/>
      <c r="H87" s="285" t="s">
        <v>230</v>
      </c>
      <c r="I87" s="291">
        <v>8.3658000000000001</v>
      </c>
      <c r="J87" s="287">
        <v>201916.62</v>
      </c>
      <c r="K87" s="287">
        <v>1689194.06</v>
      </c>
      <c r="L87" s="287" t="s">
        <v>200</v>
      </c>
      <c r="M87" s="287">
        <v>337838.81</v>
      </c>
      <c r="N87" s="287">
        <v>2027032.87</v>
      </c>
      <c r="O87" s="288"/>
      <c r="AU87" s="114"/>
      <c r="AV87" s="115"/>
      <c r="AW87" s="112" t="s">
        <v>319</v>
      </c>
      <c r="AX87" s="112" t="s">
        <v>355</v>
      </c>
      <c r="AY87" s="114"/>
      <c r="BA87" s="114"/>
    </row>
    <row r="88" spans="1:53" ht="30.75" x14ac:dyDescent="0.25">
      <c r="A88" s="280" t="s">
        <v>356</v>
      </c>
      <c r="B88" s="281" t="s">
        <v>323</v>
      </c>
      <c r="C88" s="282"/>
      <c r="D88" s="283"/>
      <c r="E88" s="284" t="s">
        <v>358</v>
      </c>
      <c r="F88" s="284"/>
      <c r="G88" s="284"/>
      <c r="H88" s="285" t="s">
        <v>230</v>
      </c>
      <c r="I88" s="289">
        <v>0.91400000000000003</v>
      </c>
      <c r="J88" s="287">
        <v>175860.34</v>
      </c>
      <c r="K88" s="287">
        <v>160736.35</v>
      </c>
      <c r="L88" s="287" t="s">
        <v>200</v>
      </c>
      <c r="M88" s="287">
        <v>32147.27</v>
      </c>
      <c r="N88" s="287">
        <v>192883.62</v>
      </c>
      <c r="O88" s="288"/>
      <c r="AU88" s="114"/>
      <c r="AV88" s="115"/>
      <c r="AW88" s="112" t="s">
        <v>323</v>
      </c>
      <c r="AX88" s="112" t="s">
        <v>358</v>
      </c>
      <c r="AY88" s="114"/>
      <c r="BA88" s="114"/>
    </row>
    <row r="89" spans="1:53" ht="15.75" x14ac:dyDescent="0.25">
      <c r="A89" s="280" t="s">
        <v>359</v>
      </c>
      <c r="B89" s="281" t="s">
        <v>436</v>
      </c>
      <c r="C89" s="282"/>
      <c r="D89" s="283"/>
      <c r="E89" s="284" t="s">
        <v>361</v>
      </c>
      <c r="F89" s="284"/>
      <c r="G89" s="284"/>
      <c r="H89" s="285" t="s">
        <v>234</v>
      </c>
      <c r="I89" s="289">
        <v>101.45399999999999</v>
      </c>
      <c r="J89" s="287">
        <v>271.81</v>
      </c>
      <c r="K89" s="287">
        <v>27576.21</v>
      </c>
      <c r="L89" s="287" t="s">
        <v>200</v>
      </c>
      <c r="M89" s="287">
        <v>5515.24</v>
      </c>
      <c r="N89" s="287">
        <v>33091.449999999997</v>
      </c>
      <c r="O89" s="288"/>
      <c r="AU89" s="114"/>
      <c r="AV89" s="115"/>
      <c r="AW89" s="112" t="s">
        <v>436</v>
      </c>
      <c r="AX89" s="112" t="s">
        <v>361</v>
      </c>
      <c r="AY89" s="114"/>
      <c r="BA89" s="114"/>
    </row>
    <row r="90" spans="1:53" ht="30.75" x14ac:dyDescent="0.25">
      <c r="A90" s="280" t="s">
        <v>362</v>
      </c>
      <c r="B90" s="281" t="s">
        <v>326</v>
      </c>
      <c r="C90" s="282"/>
      <c r="D90" s="283"/>
      <c r="E90" s="284" t="s">
        <v>320</v>
      </c>
      <c r="F90" s="284"/>
      <c r="G90" s="284"/>
      <c r="H90" s="285" t="s">
        <v>321</v>
      </c>
      <c r="I90" s="290">
        <v>123.39</v>
      </c>
      <c r="J90" s="287">
        <v>10.44</v>
      </c>
      <c r="K90" s="287">
        <v>1288.19</v>
      </c>
      <c r="L90" s="287" t="s">
        <v>200</v>
      </c>
      <c r="M90" s="287">
        <v>257.64</v>
      </c>
      <c r="N90" s="287">
        <v>1545.83</v>
      </c>
      <c r="O90" s="288"/>
      <c r="AU90" s="114"/>
      <c r="AV90" s="115"/>
      <c r="AW90" s="112" t="s">
        <v>326</v>
      </c>
      <c r="AX90" s="112" t="s">
        <v>320</v>
      </c>
      <c r="AY90" s="114"/>
      <c r="BA90" s="114"/>
    </row>
    <row r="91" spans="1:53" ht="15.75" x14ac:dyDescent="0.25">
      <c r="A91" s="280" t="s">
        <v>364</v>
      </c>
      <c r="B91" s="281" t="s">
        <v>443</v>
      </c>
      <c r="C91" s="282"/>
      <c r="D91" s="283"/>
      <c r="E91" s="284" t="s">
        <v>366</v>
      </c>
      <c r="F91" s="284"/>
      <c r="G91" s="284"/>
      <c r="H91" s="285" t="s">
        <v>367</v>
      </c>
      <c r="I91" s="289">
        <v>74.034000000000006</v>
      </c>
      <c r="J91" s="287">
        <v>413.89</v>
      </c>
      <c r="K91" s="287">
        <v>30641.93</v>
      </c>
      <c r="L91" s="287" t="s">
        <v>200</v>
      </c>
      <c r="M91" s="287">
        <v>6128.39</v>
      </c>
      <c r="N91" s="287">
        <v>36770.32</v>
      </c>
      <c r="O91" s="288"/>
      <c r="AU91" s="114"/>
      <c r="AV91" s="115"/>
      <c r="AW91" s="112" t="s">
        <v>443</v>
      </c>
      <c r="AX91" s="112" t="s">
        <v>366</v>
      </c>
      <c r="AY91" s="114"/>
      <c r="BA91" s="114"/>
    </row>
    <row r="92" spans="1:53" ht="45.75" x14ac:dyDescent="0.25">
      <c r="A92" s="280" t="s">
        <v>368</v>
      </c>
      <c r="B92" s="281" t="s">
        <v>445</v>
      </c>
      <c r="C92" s="282"/>
      <c r="D92" s="283"/>
      <c r="E92" s="284" t="s">
        <v>370</v>
      </c>
      <c r="F92" s="284"/>
      <c r="G92" s="284"/>
      <c r="H92" s="285" t="s">
        <v>230</v>
      </c>
      <c r="I92" s="290">
        <v>4.57</v>
      </c>
      <c r="J92" s="287">
        <v>54073.01</v>
      </c>
      <c r="K92" s="287">
        <v>247113.66</v>
      </c>
      <c r="L92" s="287" t="s">
        <v>200</v>
      </c>
      <c r="M92" s="287">
        <v>49422.73</v>
      </c>
      <c r="N92" s="287">
        <v>296536.39</v>
      </c>
      <c r="O92" s="288"/>
      <c r="AU92" s="114"/>
      <c r="AV92" s="115"/>
      <c r="AW92" s="112" t="s">
        <v>445</v>
      </c>
      <c r="AX92" s="112" t="s">
        <v>370</v>
      </c>
      <c r="AY92" s="114"/>
      <c r="BA92" s="114"/>
    </row>
    <row r="93" spans="1:53" ht="30.75" x14ac:dyDescent="0.25">
      <c r="A93" s="280" t="s">
        <v>371</v>
      </c>
      <c r="B93" s="281" t="s">
        <v>447</v>
      </c>
      <c r="C93" s="282"/>
      <c r="D93" s="283"/>
      <c r="E93" s="284" t="s">
        <v>373</v>
      </c>
      <c r="F93" s="284"/>
      <c r="G93" s="284"/>
      <c r="H93" s="285" t="s">
        <v>218</v>
      </c>
      <c r="I93" s="289">
        <v>0.151</v>
      </c>
      <c r="J93" s="287">
        <v>189318.81</v>
      </c>
      <c r="K93" s="287">
        <v>28587.14</v>
      </c>
      <c r="L93" s="287" t="s">
        <v>200</v>
      </c>
      <c r="M93" s="287">
        <v>5717.43</v>
      </c>
      <c r="N93" s="287">
        <v>34304.57</v>
      </c>
      <c r="O93" s="288"/>
      <c r="AU93" s="114"/>
      <c r="AV93" s="115"/>
      <c r="AW93" s="112" t="s">
        <v>447</v>
      </c>
      <c r="AX93" s="112" t="s">
        <v>373</v>
      </c>
      <c r="AY93" s="114"/>
      <c r="BA93" s="114"/>
    </row>
    <row r="94" spans="1:53" ht="15.75" x14ac:dyDescent="0.25">
      <c r="A94" s="280" t="s">
        <v>374</v>
      </c>
      <c r="B94" s="281" t="s">
        <v>329</v>
      </c>
      <c r="C94" s="282"/>
      <c r="D94" s="283"/>
      <c r="E94" s="284" t="s">
        <v>376</v>
      </c>
      <c r="F94" s="284"/>
      <c r="G94" s="284"/>
      <c r="H94" s="285" t="s">
        <v>377</v>
      </c>
      <c r="I94" s="290">
        <v>100.54</v>
      </c>
      <c r="J94" s="287">
        <v>97.35</v>
      </c>
      <c r="K94" s="287">
        <v>9787.57</v>
      </c>
      <c r="L94" s="287" t="s">
        <v>200</v>
      </c>
      <c r="M94" s="287">
        <v>1957.51</v>
      </c>
      <c r="N94" s="287">
        <v>11745.08</v>
      </c>
      <c r="O94" s="288"/>
      <c r="AU94" s="114"/>
      <c r="AV94" s="115"/>
      <c r="AW94" s="112" t="s">
        <v>329</v>
      </c>
      <c r="AX94" s="112" t="s">
        <v>376</v>
      </c>
      <c r="AY94" s="114"/>
      <c r="BA94" s="114"/>
    </row>
    <row r="95" spans="1:53" ht="15.75" x14ac:dyDescent="0.25">
      <c r="A95" s="280" t="s">
        <v>378</v>
      </c>
      <c r="B95" s="281" t="s">
        <v>332</v>
      </c>
      <c r="C95" s="282"/>
      <c r="D95" s="283"/>
      <c r="E95" s="284" t="s">
        <v>380</v>
      </c>
      <c r="F95" s="284"/>
      <c r="G95" s="284"/>
      <c r="H95" s="285" t="s">
        <v>230</v>
      </c>
      <c r="I95" s="291">
        <v>0.19869999999999999</v>
      </c>
      <c r="J95" s="287">
        <v>389442.48</v>
      </c>
      <c r="K95" s="287">
        <v>77382.22</v>
      </c>
      <c r="L95" s="287" t="s">
        <v>200</v>
      </c>
      <c r="M95" s="287">
        <v>15476.44</v>
      </c>
      <c r="N95" s="287">
        <v>92858.66</v>
      </c>
      <c r="O95" s="288"/>
      <c r="AU95" s="114"/>
      <c r="AV95" s="115"/>
      <c r="AW95" s="112" t="s">
        <v>332</v>
      </c>
      <c r="AX95" s="112" t="s">
        <v>380</v>
      </c>
      <c r="AY95" s="114"/>
      <c r="BA95" s="114"/>
    </row>
    <row r="96" spans="1:53" ht="15.75" x14ac:dyDescent="0.25">
      <c r="A96" s="280" t="s">
        <v>381</v>
      </c>
      <c r="B96" s="281" t="s">
        <v>450</v>
      </c>
      <c r="C96" s="282"/>
      <c r="D96" s="283"/>
      <c r="E96" s="284" t="s">
        <v>383</v>
      </c>
      <c r="F96" s="284"/>
      <c r="G96" s="284"/>
      <c r="H96" s="285" t="s">
        <v>321</v>
      </c>
      <c r="I96" s="289">
        <v>-208.63499999999999</v>
      </c>
      <c r="J96" s="287">
        <v>215.79</v>
      </c>
      <c r="K96" s="287">
        <v>-45021.35</v>
      </c>
      <c r="L96" s="287" t="s">
        <v>200</v>
      </c>
      <c r="M96" s="287">
        <v>-9004.27</v>
      </c>
      <c r="N96" s="287">
        <v>-54025.62</v>
      </c>
      <c r="O96" s="288"/>
      <c r="AU96" s="114"/>
      <c r="AV96" s="115"/>
      <c r="AW96" s="112" t="s">
        <v>450</v>
      </c>
      <c r="AX96" s="112" t="s">
        <v>383</v>
      </c>
      <c r="AY96" s="114"/>
      <c r="BA96" s="114"/>
    </row>
    <row r="97" spans="1:53" ht="30.75" x14ac:dyDescent="0.25">
      <c r="A97" s="280" t="s">
        <v>384</v>
      </c>
      <c r="B97" s="281" t="s">
        <v>338</v>
      </c>
      <c r="C97" s="282"/>
      <c r="D97" s="283"/>
      <c r="E97" s="284" t="s">
        <v>386</v>
      </c>
      <c r="F97" s="284"/>
      <c r="G97" s="284"/>
      <c r="H97" s="285" t="s">
        <v>234</v>
      </c>
      <c r="I97" s="290">
        <v>19.87</v>
      </c>
      <c r="J97" s="287">
        <v>3157.36</v>
      </c>
      <c r="K97" s="287">
        <v>62736.74</v>
      </c>
      <c r="L97" s="287" t="s">
        <v>200</v>
      </c>
      <c r="M97" s="287">
        <v>12547.35</v>
      </c>
      <c r="N97" s="287">
        <v>75284.09</v>
      </c>
      <c r="O97" s="288"/>
      <c r="AU97" s="114"/>
      <c r="AV97" s="115"/>
      <c r="AW97" s="112" t="s">
        <v>338</v>
      </c>
      <c r="AX97" s="112" t="s">
        <v>386</v>
      </c>
      <c r="AY97" s="114"/>
      <c r="BA97" s="114"/>
    </row>
    <row r="98" spans="1:53" ht="30.75" x14ac:dyDescent="0.25">
      <c r="A98" s="280" t="s">
        <v>387</v>
      </c>
      <c r="B98" s="281" t="s">
        <v>341</v>
      </c>
      <c r="C98" s="282"/>
      <c r="D98" s="283"/>
      <c r="E98" s="284" t="s">
        <v>355</v>
      </c>
      <c r="F98" s="284"/>
      <c r="G98" s="284"/>
      <c r="H98" s="285" t="s">
        <v>230</v>
      </c>
      <c r="I98" s="291">
        <v>2.9619</v>
      </c>
      <c r="J98" s="287">
        <v>201916.62</v>
      </c>
      <c r="K98" s="287">
        <v>598056.84</v>
      </c>
      <c r="L98" s="287" t="s">
        <v>200</v>
      </c>
      <c r="M98" s="287">
        <v>119611.37</v>
      </c>
      <c r="N98" s="287">
        <v>717668.21</v>
      </c>
      <c r="O98" s="288"/>
      <c r="AU98" s="114"/>
      <c r="AV98" s="115"/>
      <c r="AW98" s="112" t="s">
        <v>341</v>
      </c>
      <c r="AX98" s="112" t="s">
        <v>355</v>
      </c>
      <c r="AY98" s="114"/>
      <c r="BA98" s="114"/>
    </row>
    <row r="99" spans="1:53" ht="15.75" x14ac:dyDescent="0.25">
      <c r="A99" s="280" t="s">
        <v>389</v>
      </c>
      <c r="B99" s="281" t="s">
        <v>343</v>
      </c>
      <c r="C99" s="282"/>
      <c r="D99" s="283"/>
      <c r="E99" s="284" t="s">
        <v>391</v>
      </c>
      <c r="F99" s="284"/>
      <c r="G99" s="284"/>
      <c r="H99" s="285" t="s">
        <v>234</v>
      </c>
      <c r="I99" s="291">
        <v>-305.07569999999998</v>
      </c>
      <c r="J99" s="287">
        <v>452.02</v>
      </c>
      <c r="K99" s="287">
        <v>-137900.32</v>
      </c>
      <c r="L99" s="287" t="s">
        <v>200</v>
      </c>
      <c r="M99" s="287">
        <v>-27580.06</v>
      </c>
      <c r="N99" s="287">
        <v>-165480.38</v>
      </c>
      <c r="O99" s="288"/>
      <c r="AU99" s="114"/>
      <c r="AV99" s="115"/>
      <c r="AW99" s="112" t="s">
        <v>343</v>
      </c>
      <c r="AX99" s="112" t="s">
        <v>391</v>
      </c>
      <c r="AY99" s="114"/>
      <c r="BA99" s="114"/>
    </row>
    <row r="100" spans="1:53" ht="30.75" x14ac:dyDescent="0.25">
      <c r="A100" s="280" t="s">
        <v>392</v>
      </c>
      <c r="B100" s="281" t="s">
        <v>345</v>
      </c>
      <c r="C100" s="282"/>
      <c r="D100" s="283"/>
      <c r="E100" s="284" t="s">
        <v>394</v>
      </c>
      <c r="F100" s="284"/>
      <c r="G100" s="284"/>
      <c r="H100" s="285" t="s">
        <v>234</v>
      </c>
      <c r="I100" s="291">
        <v>305.07569999999998</v>
      </c>
      <c r="J100" s="287">
        <v>1203.3</v>
      </c>
      <c r="K100" s="287">
        <v>367097.59</v>
      </c>
      <c r="L100" s="287" t="s">
        <v>200</v>
      </c>
      <c r="M100" s="287">
        <v>73419.520000000004</v>
      </c>
      <c r="N100" s="287">
        <v>440517.11</v>
      </c>
      <c r="O100" s="288"/>
      <c r="AU100" s="114"/>
      <c r="AV100" s="115"/>
      <c r="AW100" s="112" t="s">
        <v>345</v>
      </c>
      <c r="AX100" s="112" t="s">
        <v>394</v>
      </c>
      <c r="AY100" s="114"/>
      <c r="BA100" s="114"/>
    </row>
    <row r="101" spans="1:53" ht="15.75" x14ac:dyDescent="0.25">
      <c r="A101" s="279" t="s">
        <v>395</v>
      </c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AU101" s="114"/>
      <c r="AV101" s="115" t="s">
        <v>395</v>
      </c>
      <c r="AY101" s="114"/>
      <c r="BA101" s="114"/>
    </row>
    <row r="102" spans="1:53" ht="30.75" x14ac:dyDescent="0.25">
      <c r="A102" s="280" t="s">
        <v>396</v>
      </c>
      <c r="B102" s="281" t="s">
        <v>347</v>
      </c>
      <c r="C102" s="282"/>
      <c r="D102" s="283"/>
      <c r="E102" s="284" t="s">
        <v>398</v>
      </c>
      <c r="F102" s="284"/>
      <c r="G102" s="284"/>
      <c r="H102" s="285" t="s">
        <v>230</v>
      </c>
      <c r="I102" s="286">
        <v>0.5</v>
      </c>
      <c r="J102" s="287">
        <v>89381.38</v>
      </c>
      <c r="K102" s="287">
        <v>44690.69</v>
      </c>
      <c r="L102" s="287" t="s">
        <v>200</v>
      </c>
      <c r="M102" s="287">
        <v>8938.14</v>
      </c>
      <c r="N102" s="287">
        <v>53628.83</v>
      </c>
      <c r="O102" s="288"/>
      <c r="AU102" s="114"/>
      <c r="AV102" s="115"/>
      <c r="AW102" s="112" t="s">
        <v>347</v>
      </c>
      <c r="AX102" s="112" t="s">
        <v>398</v>
      </c>
      <c r="AY102" s="114"/>
      <c r="BA102" s="114"/>
    </row>
    <row r="103" spans="1:53" ht="30.75" x14ac:dyDescent="0.25">
      <c r="A103" s="280" t="s">
        <v>399</v>
      </c>
      <c r="B103" s="281" t="s">
        <v>457</v>
      </c>
      <c r="C103" s="282"/>
      <c r="D103" s="283"/>
      <c r="E103" s="284" t="s">
        <v>373</v>
      </c>
      <c r="F103" s="284"/>
      <c r="G103" s="284"/>
      <c r="H103" s="285" t="s">
        <v>218</v>
      </c>
      <c r="I103" s="291">
        <v>1.6500000000000001E-2</v>
      </c>
      <c r="J103" s="287">
        <v>189320.61</v>
      </c>
      <c r="K103" s="287">
        <v>3123.79</v>
      </c>
      <c r="L103" s="287" t="s">
        <v>200</v>
      </c>
      <c r="M103" s="287">
        <v>624.76</v>
      </c>
      <c r="N103" s="287">
        <v>3748.55</v>
      </c>
      <c r="O103" s="288"/>
      <c r="AU103" s="114"/>
      <c r="AV103" s="115"/>
      <c r="AW103" s="112" t="s">
        <v>457</v>
      </c>
      <c r="AX103" s="112" t="s">
        <v>373</v>
      </c>
      <c r="AY103" s="114"/>
      <c r="BA103" s="114"/>
    </row>
    <row r="104" spans="1:53" ht="15.75" x14ac:dyDescent="0.25">
      <c r="A104" s="280" t="s">
        <v>401</v>
      </c>
      <c r="B104" s="281" t="s">
        <v>349</v>
      </c>
      <c r="C104" s="282"/>
      <c r="D104" s="283"/>
      <c r="E104" s="284" t="s">
        <v>376</v>
      </c>
      <c r="F104" s="284"/>
      <c r="G104" s="284"/>
      <c r="H104" s="285" t="s">
        <v>377</v>
      </c>
      <c r="I104" s="303">
        <v>11</v>
      </c>
      <c r="J104" s="287">
        <v>97.35</v>
      </c>
      <c r="K104" s="287">
        <v>1070.8499999999999</v>
      </c>
      <c r="L104" s="287" t="s">
        <v>200</v>
      </c>
      <c r="M104" s="287">
        <v>214.17</v>
      </c>
      <c r="N104" s="287">
        <v>1285.02</v>
      </c>
      <c r="O104" s="288"/>
      <c r="AU104" s="114"/>
      <c r="AV104" s="115"/>
      <c r="AW104" s="112" t="s">
        <v>349</v>
      </c>
      <c r="AX104" s="112" t="s">
        <v>376</v>
      </c>
      <c r="AY104" s="114"/>
      <c r="BA104" s="114"/>
    </row>
    <row r="105" spans="1:53" ht="15.75" x14ac:dyDescent="0.25">
      <c r="A105" s="279" t="s">
        <v>403</v>
      </c>
      <c r="B105" s="279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AU105" s="114"/>
      <c r="AV105" s="115" t="s">
        <v>403</v>
      </c>
      <c r="AY105" s="114"/>
      <c r="BA105" s="114"/>
    </row>
    <row r="106" spans="1:53" ht="30.75" x14ac:dyDescent="0.25">
      <c r="A106" s="280" t="s">
        <v>404</v>
      </c>
      <c r="B106" s="281" t="s">
        <v>360</v>
      </c>
      <c r="C106" s="282"/>
      <c r="D106" s="283"/>
      <c r="E106" s="284" t="s">
        <v>398</v>
      </c>
      <c r="F106" s="284"/>
      <c r="G106" s="284"/>
      <c r="H106" s="285" t="s">
        <v>230</v>
      </c>
      <c r="I106" s="291">
        <v>1.1492</v>
      </c>
      <c r="J106" s="287">
        <v>89379.39</v>
      </c>
      <c r="K106" s="287">
        <v>102714.79</v>
      </c>
      <c r="L106" s="287" t="s">
        <v>200</v>
      </c>
      <c r="M106" s="287">
        <v>20542.96</v>
      </c>
      <c r="N106" s="287">
        <v>123257.75</v>
      </c>
      <c r="O106" s="288"/>
      <c r="AU106" s="114"/>
      <c r="AV106" s="115"/>
      <c r="AW106" s="112" t="s">
        <v>360</v>
      </c>
      <c r="AX106" s="112" t="s">
        <v>398</v>
      </c>
      <c r="AY106" s="114"/>
      <c r="BA106" s="114"/>
    </row>
    <row r="107" spans="1:53" ht="30.75" x14ac:dyDescent="0.25">
      <c r="A107" s="280" t="s">
        <v>406</v>
      </c>
      <c r="B107" s="281" t="s">
        <v>464</v>
      </c>
      <c r="C107" s="282"/>
      <c r="D107" s="283"/>
      <c r="E107" s="284" t="s">
        <v>373</v>
      </c>
      <c r="F107" s="284"/>
      <c r="G107" s="284"/>
      <c r="H107" s="285" t="s">
        <v>218</v>
      </c>
      <c r="I107" s="304">
        <v>3.7923999999999999E-2</v>
      </c>
      <c r="J107" s="287">
        <v>189318.64</v>
      </c>
      <c r="K107" s="287">
        <v>7179.72</v>
      </c>
      <c r="L107" s="287" t="s">
        <v>200</v>
      </c>
      <c r="M107" s="287">
        <v>1435.94</v>
      </c>
      <c r="N107" s="287">
        <v>8615.66</v>
      </c>
      <c r="O107" s="288"/>
      <c r="AU107" s="114"/>
      <c r="AV107" s="115"/>
      <c r="AW107" s="112" t="s">
        <v>464</v>
      </c>
      <c r="AX107" s="112" t="s">
        <v>373</v>
      </c>
      <c r="AY107" s="114"/>
      <c r="BA107" s="114"/>
    </row>
    <row r="108" spans="1:53" ht="15.75" x14ac:dyDescent="0.25">
      <c r="A108" s="280" t="s">
        <v>408</v>
      </c>
      <c r="B108" s="281" t="s">
        <v>363</v>
      </c>
      <c r="C108" s="282"/>
      <c r="D108" s="283"/>
      <c r="E108" s="284" t="s">
        <v>376</v>
      </c>
      <c r="F108" s="284"/>
      <c r="G108" s="284"/>
      <c r="H108" s="285" t="s">
        <v>377</v>
      </c>
      <c r="I108" s="291">
        <v>25.282399999999999</v>
      </c>
      <c r="J108" s="287">
        <v>97.35</v>
      </c>
      <c r="K108" s="287">
        <v>2461.2399999999998</v>
      </c>
      <c r="L108" s="287" t="s">
        <v>200</v>
      </c>
      <c r="M108" s="287">
        <v>492.25</v>
      </c>
      <c r="N108" s="287">
        <v>2953.49</v>
      </c>
      <c r="O108" s="288"/>
      <c r="AU108" s="114"/>
      <c r="AV108" s="115"/>
      <c r="AW108" s="112" t="s">
        <v>363</v>
      </c>
      <c r="AX108" s="112" t="s">
        <v>376</v>
      </c>
      <c r="AY108" s="114"/>
      <c r="BA108" s="114"/>
    </row>
    <row r="109" spans="1:53" ht="30.75" x14ac:dyDescent="0.25">
      <c r="A109" s="280" t="s">
        <v>410</v>
      </c>
      <c r="B109" s="281" t="s">
        <v>365</v>
      </c>
      <c r="C109" s="282"/>
      <c r="D109" s="283"/>
      <c r="E109" s="284" t="s">
        <v>355</v>
      </c>
      <c r="F109" s="284"/>
      <c r="G109" s="284"/>
      <c r="H109" s="285" t="s">
        <v>230</v>
      </c>
      <c r="I109" s="291">
        <v>10.1815</v>
      </c>
      <c r="J109" s="287">
        <v>201916.59</v>
      </c>
      <c r="K109" s="287">
        <v>2055813.76</v>
      </c>
      <c r="L109" s="287" t="s">
        <v>200</v>
      </c>
      <c r="M109" s="287">
        <v>411162.75</v>
      </c>
      <c r="N109" s="287">
        <v>2466976.5099999998</v>
      </c>
      <c r="O109" s="288"/>
      <c r="AU109" s="114"/>
      <c r="AV109" s="115"/>
      <c r="AW109" s="112" t="s">
        <v>365</v>
      </c>
      <c r="AX109" s="112" t="s">
        <v>355</v>
      </c>
      <c r="AY109" s="114"/>
      <c r="BA109" s="114"/>
    </row>
    <row r="110" spans="1:53" ht="30.75" x14ac:dyDescent="0.25">
      <c r="A110" s="280" t="s">
        <v>412</v>
      </c>
      <c r="B110" s="281" t="s">
        <v>470</v>
      </c>
      <c r="C110" s="282"/>
      <c r="D110" s="283"/>
      <c r="E110" s="284" t="s">
        <v>358</v>
      </c>
      <c r="F110" s="284"/>
      <c r="G110" s="284"/>
      <c r="H110" s="285" t="s">
        <v>230</v>
      </c>
      <c r="I110" s="292">
        <v>1.2435400000000001</v>
      </c>
      <c r="J110" s="287">
        <v>175860.35</v>
      </c>
      <c r="K110" s="287">
        <v>218689.38</v>
      </c>
      <c r="L110" s="287" t="s">
        <v>200</v>
      </c>
      <c r="M110" s="287">
        <v>43737.88</v>
      </c>
      <c r="N110" s="287">
        <v>262427.26</v>
      </c>
      <c r="O110" s="288"/>
      <c r="AU110" s="114"/>
      <c r="AV110" s="115"/>
      <c r="AW110" s="112" t="s">
        <v>470</v>
      </c>
      <c r="AX110" s="112" t="s">
        <v>358</v>
      </c>
      <c r="AY110" s="114"/>
      <c r="BA110" s="114"/>
    </row>
    <row r="111" spans="1:53" ht="15.75" x14ac:dyDescent="0.25">
      <c r="A111" s="280" t="s">
        <v>414</v>
      </c>
      <c r="B111" s="281" t="s">
        <v>372</v>
      </c>
      <c r="C111" s="282"/>
      <c r="D111" s="283"/>
      <c r="E111" s="284" t="s">
        <v>361</v>
      </c>
      <c r="F111" s="284"/>
      <c r="G111" s="284"/>
      <c r="H111" s="285" t="s">
        <v>234</v>
      </c>
      <c r="I111" s="292">
        <v>138.03294</v>
      </c>
      <c r="J111" s="287">
        <v>271.81</v>
      </c>
      <c r="K111" s="287">
        <v>37518.730000000003</v>
      </c>
      <c r="L111" s="287" t="s">
        <v>200</v>
      </c>
      <c r="M111" s="287">
        <v>7503.75</v>
      </c>
      <c r="N111" s="287">
        <v>45022.48</v>
      </c>
      <c r="O111" s="288"/>
      <c r="AU111" s="114"/>
      <c r="AV111" s="115"/>
      <c r="AW111" s="112" t="s">
        <v>372</v>
      </c>
      <c r="AX111" s="112" t="s">
        <v>361</v>
      </c>
      <c r="AY111" s="114"/>
      <c r="BA111" s="114"/>
    </row>
    <row r="112" spans="1:53" ht="30.75" x14ac:dyDescent="0.25">
      <c r="A112" s="280" t="s">
        <v>416</v>
      </c>
      <c r="B112" s="281" t="s">
        <v>476</v>
      </c>
      <c r="C112" s="282"/>
      <c r="D112" s="283"/>
      <c r="E112" s="284" t="s">
        <v>320</v>
      </c>
      <c r="F112" s="284"/>
      <c r="G112" s="284"/>
      <c r="H112" s="285" t="s">
        <v>321</v>
      </c>
      <c r="I112" s="291">
        <v>167.87790000000001</v>
      </c>
      <c r="J112" s="287">
        <v>10.44</v>
      </c>
      <c r="K112" s="287">
        <v>1752.65</v>
      </c>
      <c r="L112" s="287" t="s">
        <v>200</v>
      </c>
      <c r="M112" s="287">
        <v>350.53</v>
      </c>
      <c r="N112" s="287">
        <v>2103.1799999999998</v>
      </c>
      <c r="O112" s="288"/>
      <c r="AU112" s="114"/>
      <c r="AV112" s="115"/>
      <c r="AW112" s="112" t="s">
        <v>476</v>
      </c>
      <c r="AX112" s="112" t="s">
        <v>320</v>
      </c>
      <c r="AY112" s="114"/>
      <c r="BA112" s="114"/>
    </row>
    <row r="113" spans="1:53" ht="15.75" x14ac:dyDescent="0.25">
      <c r="A113" s="280" t="s">
        <v>418</v>
      </c>
      <c r="B113" s="281" t="s">
        <v>375</v>
      </c>
      <c r="C113" s="282"/>
      <c r="D113" s="283"/>
      <c r="E113" s="284" t="s">
        <v>366</v>
      </c>
      <c r="F113" s="284"/>
      <c r="G113" s="284"/>
      <c r="H113" s="285" t="s">
        <v>367</v>
      </c>
      <c r="I113" s="292">
        <v>100.72674000000001</v>
      </c>
      <c r="J113" s="287">
        <v>413.89</v>
      </c>
      <c r="K113" s="287">
        <v>41689.79</v>
      </c>
      <c r="L113" s="287" t="s">
        <v>200</v>
      </c>
      <c r="M113" s="287">
        <v>8337.9599999999991</v>
      </c>
      <c r="N113" s="287">
        <v>50027.75</v>
      </c>
      <c r="O113" s="288"/>
      <c r="AU113" s="114"/>
      <c r="AV113" s="115"/>
      <c r="AW113" s="112" t="s">
        <v>375</v>
      </c>
      <c r="AX113" s="112" t="s">
        <v>366</v>
      </c>
      <c r="AY113" s="114"/>
      <c r="BA113" s="114"/>
    </row>
    <row r="114" spans="1:53" ht="45.75" x14ac:dyDescent="0.25">
      <c r="A114" s="280" t="s">
        <v>420</v>
      </c>
      <c r="B114" s="281" t="s">
        <v>385</v>
      </c>
      <c r="C114" s="282"/>
      <c r="D114" s="283"/>
      <c r="E114" s="284" t="s">
        <v>370</v>
      </c>
      <c r="F114" s="284"/>
      <c r="G114" s="284"/>
      <c r="H114" s="285" t="s">
        <v>230</v>
      </c>
      <c r="I114" s="291">
        <v>1.7677</v>
      </c>
      <c r="J114" s="287">
        <v>54073.03</v>
      </c>
      <c r="K114" s="287">
        <v>95584.9</v>
      </c>
      <c r="L114" s="287" t="s">
        <v>200</v>
      </c>
      <c r="M114" s="287">
        <v>19116.98</v>
      </c>
      <c r="N114" s="287">
        <v>114701.88</v>
      </c>
      <c r="O114" s="288"/>
      <c r="AU114" s="114"/>
      <c r="AV114" s="115"/>
      <c r="AW114" s="112" t="s">
        <v>385</v>
      </c>
      <c r="AX114" s="112" t="s">
        <v>370</v>
      </c>
      <c r="AY114" s="114"/>
      <c r="BA114" s="114"/>
    </row>
    <row r="115" spans="1:53" ht="30.75" x14ac:dyDescent="0.25">
      <c r="A115" s="280" t="s">
        <v>422</v>
      </c>
      <c r="B115" s="281" t="s">
        <v>382</v>
      </c>
      <c r="C115" s="282"/>
      <c r="D115" s="283"/>
      <c r="E115" s="284" t="s">
        <v>373</v>
      </c>
      <c r="F115" s="284"/>
      <c r="G115" s="284"/>
      <c r="H115" s="285" t="s">
        <v>218</v>
      </c>
      <c r="I115" s="289">
        <v>5.8000000000000003E-2</v>
      </c>
      <c r="J115" s="287">
        <v>189318.45</v>
      </c>
      <c r="K115" s="287">
        <v>10980.47</v>
      </c>
      <c r="L115" s="287" t="s">
        <v>200</v>
      </c>
      <c r="M115" s="287">
        <v>2196.09</v>
      </c>
      <c r="N115" s="287">
        <v>13176.56</v>
      </c>
      <c r="O115" s="288"/>
      <c r="AU115" s="114"/>
      <c r="AV115" s="115"/>
      <c r="AW115" s="112" t="s">
        <v>382</v>
      </c>
      <c r="AX115" s="112" t="s">
        <v>373</v>
      </c>
      <c r="AY115" s="114"/>
      <c r="BA115" s="114"/>
    </row>
    <row r="116" spans="1:53" ht="15.75" x14ac:dyDescent="0.25">
      <c r="A116" s="280" t="s">
        <v>424</v>
      </c>
      <c r="B116" s="281" t="s">
        <v>482</v>
      </c>
      <c r="C116" s="282"/>
      <c r="D116" s="283"/>
      <c r="E116" s="284" t="s">
        <v>376</v>
      </c>
      <c r="F116" s="284"/>
      <c r="G116" s="284"/>
      <c r="H116" s="285" t="s">
        <v>377</v>
      </c>
      <c r="I116" s="290">
        <v>38.89</v>
      </c>
      <c r="J116" s="287">
        <v>97.35</v>
      </c>
      <c r="K116" s="287">
        <v>3785.94</v>
      </c>
      <c r="L116" s="287" t="s">
        <v>200</v>
      </c>
      <c r="M116" s="287">
        <v>757.19</v>
      </c>
      <c r="N116" s="287">
        <v>4543.13</v>
      </c>
      <c r="O116" s="288"/>
      <c r="AU116" s="114"/>
      <c r="AV116" s="115"/>
      <c r="AW116" s="112" t="s">
        <v>482</v>
      </c>
      <c r="AX116" s="112" t="s">
        <v>376</v>
      </c>
      <c r="AY116" s="114"/>
      <c r="BA116" s="114"/>
    </row>
    <row r="117" spans="1:53" ht="15.75" x14ac:dyDescent="0.25">
      <c r="A117" s="279" t="s">
        <v>426</v>
      </c>
      <c r="B117" s="279"/>
      <c r="C117" s="279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  <c r="O117" s="279"/>
      <c r="AU117" s="114"/>
      <c r="AV117" s="115" t="s">
        <v>426</v>
      </c>
      <c r="AY117" s="114"/>
      <c r="BA117" s="114"/>
    </row>
    <row r="118" spans="1:53" ht="15.75" x14ac:dyDescent="0.25">
      <c r="A118" s="279" t="s">
        <v>427</v>
      </c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AU118" s="114"/>
      <c r="AV118" s="115" t="s">
        <v>427</v>
      </c>
      <c r="AY118" s="114"/>
      <c r="BA118" s="114"/>
    </row>
    <row r="119" spans="1:53" ht="15.75" x14ac:dyDescent="0.25">
      <c r="A119" s="279" t="s">
        <v>352</v>
      </c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AU119" s="114"/>
      <c r="AV119" s="115" t="s">
        <v>352</v>
      </c>
      <c r="AY119" s="114"/>
      <c r="BA119" s="114"/>
    </row>
    <row r="120" spans="1:53" ht="30.75" x14ac:dyDescent="0.25">
      <c r="A120" s="280" t="s">
        <v>428</v>
      </c>
      <c r="B120" s="281" t="s">
        <v>390</v>
      </c>
      <c r="C120" s="282"/>
      <c r="D120" s="283"/>
      <c r="E120" s="284" t="s">
        <v>430</v>
      </c>
      <c r="F120" s="284"/>
      <c r="G120" s="284"/>
      <c r="H120" s="285" t="s">
        <v>230</v>
      </c>
      <c r="I120" s="303">
        <v>1</v>
      </c>
      <c r="J120" s="287">
        <v>63706.79</v>
      </c>
      <c r="K120" s="287">
        <v>63706.79</v>
      </c>
      <c r="L120" s="287" t="s">
        <v>200</v>
      </c>
      <c r="M120" s="287">
        <v>12741.36</v>
      </c>
      <c r="N120" s="287">
        <v>76448.149999999994</v>
      </c>
      <c r="O120" s="288"/>
      <c r="AU120" s="114"/>
      <c r="AV120" s="115"/>
      <c r="AW120" s="112" t="s">
        <v>390</v>
      </c>
      <c r="AX120" s="112" t="s">
        <v>430</v>
      </c>
      <c r="AY120" s="114"/>
      <c r="BA120" s="114"/>
    </row>
    <row r="121" spans="1:53" ht="15.75" x14ac:dyDescent="0.25">
      <c r="A121" s="280" t="s">
        <v>431</v>
      </c>
      <c r="B121" s="281" t="s">
        <v>393</v>
      </c>
      <c r="C121" s="282"/>
      <c r="D121" s="283"/>
      <c r="E121" s="284" t="s">
        <v>376</v>
      </c>
      <c r="F121" s="284"/>
      <c r="G121" s="284"/>
      <c r="H121" s="285" t="s">
        <v>377</v>
      </c>
      <c r="I121" s="303">
        <v>20</v>
      </c>
      <c r="J121" s="287">
        <v>97.35</v>
      </c>
      <c r="K121" s="287">
        <v>1947</v>
      </c>
      <c r="L121" s="287" t="s">
        <v>200</v>
      </c>
      <c r="M121" s="287">
        <v>389.4</v>
      </c>
      <c r="N121" s="287">
        <v>2336.4</v>
      </c>
      <c r="O121" s="288"/>
      <c r="AU121" s="114"/>
      <c r="AV121" s="115"/>
      <c r="AW121" s="112" t="s">
        <v>393</v>
      </c>
      <c r="AX121" s="112" t="s">
        <v>376</v>
      </c>
      <c r="AY121" s="114"/>
      <c r="BA121" s="114"/>
    </row>
    <row r="122" spans="1:53" ht="30.75" x14ac:dyDescent="0.25">
      <c r="A122" s="280" t="s">
        <v>433</v>
      </c>
      <c r="B122" s="281" t="s">
        <v>400</v>
      </c>
      <c r="C122" s="282"/>
      <c r="D122" s="283"/>
      <c r="E122" s="284" t="s">
        <v>373</v>
      </c>
      <c r="F122" s="284"/>
      <c r="G122" s="284"/>
      <c r="H122" s="285" t="s">
        <v>218</v>
      </c>
      <c r="I122" s="290">
        <v>0.03</v>
      </c>
      <c r="J122" s="287">
        <v>189319</v>
      </c>
      <c r="K122" s="287">
        <v>5679.57</v>
      </c>
      <c r="L122" s="287" t="s">
        <v>200</v>
      </c>
      <c r="M122" s="287">
        <v>1135.9100000000001</v>
      </c>
      <c r="N122" s="287">
        <v>6815.48</v>
      </c>
      <c r="O122" s="288"/>
      <c r="AU122" s="114"/>
      <c r="AV122" s="115"/>
      <c r="AW122" s="112" t="s">
        <v>400</v>
      </c>
      <c r="AX122" s="112" t="s">
        <v>373</v>
      </c>
      <c r="AY122" s="114"/>
      <c r="BA122" s="114"/>
    </row>
    <row r="123" spans="1:53" ht="15.75" x14ac:dyDescent="0.25">
      <c r="A123" s="279" t="s">
        <v>351</v>
      </c>
      <c r="B123" s="279"/>
      <c r="C123" s="279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  <c r="O123" s="279"/>
      <c r="AU123" s="114"/>
      <c r="AV123" s="115" t="s">
        <v>351</v>
      </c>
      <c r="AY123" s="114"/>
      <c r="BA123" s="114"/>
    </row>
    <row r="124" spans="1:53" ht="15.75" x14ac:dyDescent="0.25">
      <c r="A124" s="279" t="s">
        <v>352</v>
      </c>
      <c r="B124" s="279"/>
      <c r="C124" s="279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  <c r="O124" s="279"/>
      <c r="AU124" s="114"/>
      <c r="AV124" s="115" t="s">
        <v>352</v>
      </c>
      <c r="AY124" s="114"/>
      <c r="BA124" s="114"/>
    </row>
    <row r="125" spans="1:53" ht="30.75" x14ac:dyDescent="0.25">
      <c r="A125" s="280" t="s">
        <v>435</v>
      </c>
      <c r="B125" s="281" t="s">
        <v>402</v>
      </c>
      <c r="C125" s="282"/>
      <c r="D125" s="283"/>
      <c r="E125" s="284" t="s">
        <v>430</v>
      </c>
      <c r="F125" s="284"/>
      <c r="G125" s="284"/>
      <c r="H125" s="285" t="s">
        <v>230</v>
      </c>
      <c r="I125" s="291">
        <v>9.7935999999999996</v>
      </c>
      <c r="J125" s="287">
        <v>63706.69</v>
      </c>
      <c r="K125" s="287">
        <v>623917.84</v>
      </c>
      <c r="L125" s="287" t="s">
        <v>200</v>
      </c>
      <c r="M125" s="287">
        <v>124783.57</v>
      </c>
      <c r="N125" s="287">
        <v>748701.41</v>
      </c>
      <c r="O125" s="288"/>
      <c r="AU125" s="114"/>
      <c r="AV125" s="115"/>
      <c r="AW125" s="112" t="s">
        <v>402</v>
      </c>
      <c r="AX125" s="112" t="s">
        <v>430</v>
      </c>
      <c r="AY125" s="114"/>
      <c r="BA125" s="114"/>
    </row>
    <row r="126" spans="1:53" ht="30.75" x14ac:dyDescent="0.25">
      <c r="A126" s="280" t="s">
        <v>437</v>
      </c>
      <c r="B126" s="281" t="s">
        <v>407</v>
      </c>
      <c r="C126" s="282"/>
      <c r="D126" s="283"/>
      <c r="E126" s="284" t="s">
        <v>439</v>
      </c>
      <c r="F126" s="284"/>
      <c r="G126" s="284"/>
      <c r="H126" s="285" t="s">
        <v>218</v>
      </c>
      <c r="I126" s="291">
        <v>0.29380000000000001</v>
      </c>
      <c r="J126" s="287">
        <v>280955.34000000003</v>
      </c>
      <c r="K126" s="287">
        <v>82544.679999999993</v>
      </c>
      <c r="L126" s="287" t="s">
        <v>200</v>
      </c>
      <c r="M126" s="287">
        <v>16508.939999999999</v>
      </c>
      <c r="N126" s="287">
        <v>99053.62</v>
      </c>
      <c r="O126" s="288"/>
      <c r="AU126" s="114"/>
      <c r="AV126" s="115"/>
      <c r="AW126" s="112" t="s">
        <v>407</v>
      </c>
      <c r="AX126" s="112" t="s">
        <v>439</v>
      </c>
      <c r="AY126" s="114"/>
      <c r="BA126" s="114"/>
    </row>
    <row r="127" spans="1:53" ht="15.75" x14ac:dyDescent="0.25">
      <c r="A127" s="280" t="s">
        <v>440</v>
      </c>
      <c r="B127" s="281" t="s">
        <v>409</v>
      </c>
      <c r="C127" s="282"/>
      <c r="D127" s="283"/>
      <c r="E127" s="284" t="s">
        <v>376</v>
      </c>
      <c r="F127" s="284"/>
      <c r="G127" s="284"/>
      <c r="H127" s="285" t="s">
        <v>377</v>
      </c>
      <c r="I127" s="289">
        <v>195.87200000000001</v>
      </c>
      <c r="J127" s="287">
        <v>97.35</v>
      </c>
      <c r="K127" s="287">
        <v>19068.14</v>
      </c>
      <c r="L127" s="287" t="s">
        <v>200</v>
      </c>
      <c r="M127" s="287">
        <v>3813.63</v>
      </c>
      <c r="N127" s="287">
        <v>22881.77</v>
      </c>
      <c r="O127" s="288"/>
      <c r="AU127" s="114"/>
      <c r="AV127" s="115"/>
      <c r="AW127" s="112" t="s">
        <v>409</v>
      </c>
      <c r="AX127" s="112" t="s">
        <v>376</v>
      </c>
      <c r="AY127" s="114"/>
      <c r="BA127" s="114"/>
    </row>
    <row r="128" spans="1:53" ht="15.75" x14ac:dyDescent="0.25">
      <c r="A128" s="279" t="s">
        <v>395</v>
      </c>
      <c r="B128" s="279"/>
      <c r="C128" s="279"/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  <c r="O128" s="279"/>
      <c r="AU128" s="114"/>
      <c r="AV128" s="115" t="s">
        <v>395</v>
      </c>
      <c r="AY128" s="114"/>
      <c r="BA128" s="114"/>
    </row>
    <row r="129" spans="1:53" ht="30.75" x14ac:dyDescent="0.25">
      <c r="A129" s="280" t="s">
        <v>442</v>
      </c>
      <c r="B129" s="281" t="s">
        <v>415</v>
      </c>
      <c r="C129" s="282"/>
      <c r="D129" s="283"/>
      <c r="E129" s="284" t="s">
        <v>430</v>
      </c>
      <c r="F129" s="284"/>
      <c r="G129" s="284"/>
      <c r="H129" s="285" t="s">
        <v>230</v>
      </c>
      <c r="I129" s="291">
        <v>17.229500000000002</v>
      </c>
      <c r="J129" s="287">
        <v>63706.81</v>
      </c>
      <c r="K129" s="287">
        <v>1097636.48</v>
      </c>
      <c r="L129" s="287" t="s">
        <v>200</v>
      </c>
      <c r="M129" s="287">
        <v>219527.3</v>
      </c>
      <c r="N129" s="287">
        <v>1317163.78</v>
      </c>
      <c r="O129" s="288"/>
      <c r="AU129" s="114"/>
      <c r="AV129" s="115"/>
      <c r="AW129" s="112" t="s">
        <v>415</v>
      </c>
      <c r="AX129" s="112" t="s">
        <v>430</v>
      </c>
      <c r="AY129" s="114"/>
      <c r="BA129" s="114"/>
    </row>
    <row r="130" spans="1:53" ht="30.75" x14ac:dyDescent="0.25">
      <c r="A130" s="280" t="s">
        <v>444</v>
      </c>
      <c r="B130" s="281" t="s">
        <v>417</v>
      </c>
      <c r="C130" s="282"/>
      <c r="D130" s="283"/>
      <c r="E130" s="284" t="s">
        <v>439</v>
      </c>
      <c r="F130" s="284"/>
      <c r="G130" s="284"/>
      <c r="H130" s="285" t="s">
        <v>218</v>
      </c>
      <c r="I130" s="291">
        <v>0.51690000000000003</v>
      </c>
      <c r="J130" s="287">
        <v>280955.27</v>
      </c>
      <c r="K130" s="287">
        <v>145225.78</v>
      </c>
      <c r="L130" s="287" t="s">
        <v>200</v>
      </c>
      <c r="M130" s="287">
        <v>29045.16</v>
      </c>
      <c r="N130" s="287">
        <v>174270.94</v>
      </c>
      <c r="O130" s="288"/>
      <c r="AU130" s="114"/>
      <c r="AV130" s="115"/>
      <c r="AW130" s="112" t="s">
        <v>417</v>
      </c>
      <c r="AX130" s="112" t="s">
        <v>439</v>
      </c>
      <c r="AY130" s="114"/>
      <c r="BA130" s="114"/>
    </row>
    <row r="131" spans="1:53" ht="15.75" x14ac:dyDescent="0.25">
      <c r="A131" s="280" t="s">
        <v>446</v>
      </c>
      <c r="B131" s="281" t="s">
        <v>488</v>
      </c>
      <c r="C131" s="282"/>
      <c r="D131" s="283"/>
      <c r="E131" s="284" t="s">
        <v>376</v>
      </c>
      <c r="F131" s="284"/>
      <c r="G131" s="284"/>
      <c r="H131" s="285" t="s">
        <v>377</v>
      </c>
      <c r="I131" s="290">
        <v>344.59</v>
      </c>
      <c r="J131" s="287">
        <v>97.35</v>
      </c>
      <c r="K131" s="287">
        <v>33545.839999999997</v>
      </c>
      <c r="L131" s="287" t="s">
        <v>200</v>
      </c>
      <c r="M131" s="287">
        <v>6709.17</v>
      </c>
      <c r="N131" s="287">
        <v>40255.01</v>
      </c>
      <c r="O131" s="288"/>
      <c r="AU131" s="114"/>
      <c r="AV131" s="115"/>
      <c r="AW131" s="112" t="s">
        <v>488</v>
      </c>
      <c r="AX131" s="112" t="s">
        <v>376</v>
      </c>
      <c r="AY131" s="114"/>
      <c r="BA131" s="114"/>
    </row>
    <row r="132" spans="1:53" ht="15.75" x14ac:dyDescent="0.25">
      <c r="A132" s="279" t="s">
        <v>448</v>
      </c>
      <c r="B132" s="279"/>
      <c r="C132" s="279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  <c r="O132" s="279"/>
      <c r="AU132" s="114"/>
      <c r="AV132" s="115" t="s">
        <v>448</v>
      </c>
      <c r="AY132" s="114"/>
      <c r="BA132" s="114"/>
    </row>
    <row r="133" spans="1:53" ht="30.75" x14ac:dyDescent="0.25">
      <c r="A133" s="280" t="s">
        <v>449</v>
      </c>
      <c r="B133" s="281" t="s">
        <v>419</v>
      </c>
      <c r="C133" s="282"/>
      <c r="D133" s="283"/>
      <c r="E133" s="284" t="s">
        <v>430</v>
      </c>
      <c r="F133" s="284"/>
      <c r="G133" s="284"/>
      <c r="H133" s="285" t="s">
        <v>230</v>
      </c>
      <c r="I133" s="291">
        <v>9.1257999999999999</v>
      </c>
      <c r="J133" s="287">
        <v>63706.87</v>
      </c>
      <c r="K133" s="287">
        <v>581376.15</v>
      </c>
      <c r="L133" s="287" t="s">
        <v>200</v>
      </c>
      <c r="M133" s="287">
        <v>116275.23</v>
      </c>
      <c r="N133" s="287">
        <v>697651.38</v>
      </c>
      <c r="O133" s="288"/>
      <c r="AU133" s="114"/>
      <c r="AV133" s="115"/>
      <c r="AW133" s="112" t="s">
        <v>419</v>
      </c>
      <c r="AX133" s="112" t="s">
        <v>430</v>
      </c>
      <c r="AY133" s="114"/>
      <c r="BA133" s="114"/>
    </row>
    <row r="134" spans="1:53" ht="30.75" x14ac:dyDescent="0.25">
      <c r="A134" s="280" t="s">
        <v>451</v>
      </c>
      <c r="B134" s="281" t="s">
        <v>423</v>
      </c>
      <c r="C134" s="282"/>
      <c r="D134" s="283"/>
      <c r="E134" s="284" t="s">
        <v>373</v>
      </c>
      <c r="F134" s="284"/>
      <c r="G134" s="284"/>
      <c r="H134" s="285" t="s">
        <v>218</v>
      </c>
      <c r="I134" s="291">
        <v>0.27379999999999999</v>
      </c>
      <c r="J134" s="287">
        <v>189319.14</v>
      </c>
      <c r="K134" s="287">
        <v>51835.58</v>
      </c>
      <c r="L134" s="287" t="s">
        <v>200</v>
      </c>
      <c r="M134" s="287">
        <v>10367.120000000001</v>
      </c>
      <c r="N134" s="287">
        <v>62202.7</v>
      </c>
      <c r="O134" s="288"/>
      <c r="AU134" s="114"/>
      <c r="AV134" s="115"/>
      <c r="AW134" s="112" t="s">
        <v>423</v>
      </c>
      <c r="AX134" s="112" t="s">
        <v>373</v>
      </c>
      <c r="AY134" s="114"/>
      <c r="BA134" s="114"/>
    </row>
    <row r="135" spans="1:53" ht="15.75" x14ac:dyDescent="0.25">
      <c r="A135" s="280" t="s">
        <v>453</v>
      </c>
      <c r="B135" s="281" t="s">
        <v>495</v>
      </c>
      <c r="C135" s="282"/>
      <c r="D135" s="283"/>
      <c r="E135" s="284" t="s">
        <v>376</v>
      </c>
      <c r="F135" s="284"/>
      <c r="G135" s="284"/>
      <c r="H135" s="285" t="s">
        <v>377</v>
      </c>
      <c r="I135" s="290">
        <v>182.52</v>
      </c>
      <c r="J135" s="287">
        <v>97.35</v>
      </c>
      <c r="K135" s="287">
        <v>17768.32</v>
      </c>
      <c r="L135" s="287" t="s">
        <v>200</v>
      </c>
      <c r="M135" s="287">
        <v>3553.66</v>
      </c>
      <c r="N135" s="287">
        <v>21321.98</v>
      </c>
      <c r="O135" s="288"/>
      <c r="AU135" s="114"/>
      <c r="AV135" s="115"/>
      <c r="AW135" s="112" t="s">
        <v>495</v>
      </c>
      <c r="AX135" s="112" t="s">
        <v>376</v>
      </c>
      <c r="AY135" s="114"/>
      <c r="BA135" s="114"/>
    </row>
    <row r="136" spans="1:53" ht="15.75" x14ac:dyDescent="0.25">
      <c r="A136" s="279" t="s">
        <v>455</v>
      </c>
      <c r="B136" s="279"/>
      <c r="C136" s="279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  <c r="O136" s="279"/>
      <c r="AU136" s="114"/>
      <c r="AV136" s="115" t="s">
        <v>455</v>
      </c>
      <c r="AY136" s="114"/>
      <c r="BA136" s="114"/>
    </row>
    <row r="137" spans="1:53" ht="30.75" x14ac:dyDescent="0.25">
      <c r="A137" s="280" t="s">
        <v>456</v>
      </c>
      <c r="B137" s="281" t="s">
        <v>425</v>
      </c>
      <c r="C137" s="282"/>
      <c r="D137" s="283"/>
      <c r="E137" s="284" t="s">
        <v>430</v>
      </c>
      <c r="F137" s="284"/>
      <c r="G137" s="284"/>
      <c r="H137" s="285" t="s">
        <v>230</v>
      </c>
      <c r="I137" s="291">
        <v>4.7919</v>
      </c>
      <c r="J137" s="287">
        <v>63706.6</v>
      </c>
      <c r="K137" s="287">
        <v>305275.65999999997</v>
      </c>
      <c r="L137" s="287" t="s">
        <v>200</v>
      </c>
      <c r="M137" s="287">
        <v>61055.13</v>
      </c>
      <c r="N137" s="287">
        <v>366330.79</v>
      </c>
      <c r="O137" s="288"/>
      <c r="AU137" s="114"/>
      <c r="AV137" s="115"/>
      <c r="AW137" s="112" t="s">
        <v>425</v>
      </c>
      <c r="AX137" s="112" t="s">
        <v>430</v>
      </c>
      <c r="AY137" s="114"/>
      <c r="BA137" s="114"/>
    </row>
    <row r="138" spans="1:53" ht="30.75" x14ac:dyDescent="0.25">
      <c r="A138" s="280" t="s">
        <v>458</v>
      </c>
      <c r="B138" s="281" t="s">
        <v>432</v>
      </c>
      <c r="C138" s="282"/>
      <c r="D138" s="283"/>
      <c r="E138" s="284" t="s">
        <v>373</v>
      </c>
      <c r="F138" s="284"/>
      <c r="G138" s="284"/>
      <c r="H138" s="285" t="s">
        <v>218</v>
      </c>
      <c r="I138" s="292">
        <v>0.14376</v>
      </c>
      <c r="J138" s="287">
        <v>189319</v>
      </c>
      <c r="K138" s="287">
        <v>27216.5</v>
      </c>
      <c r="L138" s="287" t="s">
        <v>200</v>
      </c>
      <c r="M138" s="287">
        <v>5443.3</v>
      </c>
      <c r="N138" s="287">
        <v>32659.8</v>
      </c>
      <c r="O138" s="288"/>
      <c r="AU138" s="114"/>
      <c r="AV138" s="115"/>
      <c r="AW138" s="112" t="s">
        <v>432</v>
      </c>
      <c r="AX138" s="112" t="s">
        <v>373</v>
      </c>
      <c r="AY138" s="114"/>
      <c r="BA138" s="114"/>
    </row>
    <row r="139" spans="1:53" ht="15.75" x14ac:dyDescent="0.25">
      <c r="A139" s="280" t="s">
        <v>460</v>
      </c>
      <c r="B139" s="281" t="s">
        <v>502</v>
      </c>
      <c r="C139" s="282"/>
      <c r="D139" s="283"/>
      <c r="E139" s="284" t="s">
        <v>376</v>
      </c>
      <c r="F139" s="284"/>
      <c r="G139" s="284"/>
      <c r="H139" s="285" t="s">
        <v>377</v>
      </c>
      <c r="I139" s="290">
        <v>95.84</v>
      </c>
      <c r="J139" s="287">
        <v>97.35</v>
      </c>
      <c r="K139" s="287">
        <v>9330.02</v>
      </c>
      <c r="L139" s="287" t="s">
        <v>200</v>
      </c>
      <c r="M139" s="287">
        <v>1866</v>
      </c>
      <c r="N139" s="287">
        <v>11196.02</v>
      </c>
      <c r="O139" s="288"/>
      <c r="AU139" s="114"/>
      <c r="AV139" s="115"/>
      <c r="AW139" s="112" t="s">
        <v>502</v>
      </c>
      <c r="AX139" s="112" t="s">
        <v>376</v>
      </c>
      <c r="AY139" s="114"/>
      <c r="BA139" s="114"/>
    </row>
    <row r="140" spans="1:53" ht="15.75" x14ac:dyDescent="0.25">
      <c r="A140" s="279" t="s">
        <v>462</v>
      </c>
      <c r="B140" s="279"/>
      <c r="C140" s="279"/>
      <c r="D140" s="279"/>
      <c r="E140" s="279"/>
      <c r="F140" s="279"/>
      <c r="G140" s="279"/>
      <c r="H140" s="279"/>
      <c r="I140" s="279"/>
      <c r="J140" s="279"/>
      <c r="K140" s="279"/>
      <c r="L140" s="279"/>
      <c r="M140" s="279"/>
      <c r="N140" s="279"/>
      <c r="O140" s="279"/>
      <c r="AU140" s="114"/>
      <c r="AV140" s="115" t="s">
        <v>462</v>
      </c>
      <c r="AY140" s="114"/>
      <c r="BA140" s="114"/>
    </row>
    <row r="141" spans="1:53" ht="30.75" x14ac:dyDescent="0.25">
      <c r="A141" s="280" t="s">
        <v>463</v>
      </c>
      <c r="B141" s="281" t="s">
        <v>509</v>
      </c>
      <c r="C141" s="282"/>
      <c r="D141" s="283"/>
      <c r="E141" s="284" t="s">
        <v>430</v>
      </c>
      <c r="F141" s="284"/>
      <c r="G141" s="284"/>
      <c r="H141" s="285" t="s">
        <v>230</v>
      </c>
      <c r="I141" s="291">
        <v>2.9838</v>
      </c>
      <c r="J141" s="287">
        <v>63706.78</v>
      </c>
      <c r="K141" s="287">
        <v>190088.29</v>
      </c>
      <c r="L141" s="287" t="s">
        <v>200</v>
      </c>
      <c r="M141" s="287">
        <v>38017.660000000003</v>
      </c>
      <c r="N141" s="287">
        <v>228105.95</v>
      </c>
      <c r="O141" s="288"/>
      <c r="AU141" s="114"/>
      <c r="AV141" s="115"/>
      <c r="AW141" s="112" t="s">
        <v>509</v>
      </c>
      <c r="AX141" s="112" t="s">
        <v>430</v>
      </c>
      <c r="AY141" s="114"/>
      <c r="BA141" s="114"/>
    </row>
    <row r="142" spans="1:53" ht="30.75" x14ac:dyDescent="0.25">
      <c r="A142" s="280" t="s">
        <v>465</v>
      </c>
      <c r="B142" s="281" t="s">
        <v>434</v>
      </c>
      <c r="C142" s="282"/>
      <c r="D142" s="283"/>
      <c r="E142" s="284" t="s">
        <v>439</v>
      </c>
      <c r="F142" s="284"/>
      <c r="G142" s="284"/>
      <c r="H142" s="285" t="s">
        <v>218</v>
      </c>
      <c r="I142" s="292">
        <v>8.9510000000000006E-2</v>
      </c>
      <c r="J142" s="287">
        <v>280955.31</v>
      </c>
      <c r="K142" s="287">
        <v>25148.31</v>
      </c>
      <c r="L142" s="287" t="s">
        <v>200</v>
      </c>
      <c r="M142" s="287">
        <v>5029.66</v>
      </c>
      <c r="N142" s="287">
        <v>30177.97</v>
      </c>
      <c r="O142" s="288"/>
      <c r="AU142" s="114"/>
      <c r="AV142" s="115"/>
      <c r="AW142" s="112" t="s">
        <v>434</v>
      </c>
      <c r="AX142" s="112" t="s">
        <v>439</v>
      </c>
      <c r="AY142" s="114"/>
      <c r="BA142" s="114"/>
    </row>
    <row r="143" spans="1:53" ht="15.75" x14ac:dyDescent="0.25">
      <c r="A143" s="280" t="s">
        <v>467</v>
      </c>
      <c r="B143" s="281" t="s">
        <v>438</v>
      </c>
      <c r="C143" s="282"/>
      <c r="D143" s="283"/>
      <c r="E143" s="284" t="s">
        <v>376</v>
      </c>
      <c r="F143" s="284"/>
      <c r="G143" s="284"/>
      <c r="H143" s="285" t="s">
        <v>377</v>
      </c>
      <c r="I143" s="290">
        <v>59.68</v>
      </c>
      <c r="J143" s="287">
        <v>97.35</v>
      </c>
      <c r="K143" s="287">
        <v>5809.85</v>
      </c>
      <c r="L143" s="287" t="s">
        <v>200</v>
      </c>
      <c r="M143" s="287">
        <v>1161.97</v>
      </c>
      <c r="N143" s="287">
        <v>6971.82</v>
      </c>
      <c r="O143" s="288"/>
      <c r="AU143" s="114"/>
      <c r="AV143" s="115"/>
      <c r="AW143" s="112" t="s">
        <v>438</v>
      </c>
      <c r="AX143" s="112" t="s">
        <v>376</v>
      </c>
      <c r="AY143" s="114"/>
      <c r="BA143" s="114"/>
    </row>
    <row r="144" spans="1:53" ht="15.75" x14ac:dyDescent="0.25">
      <c r="A144" s="279" t="s">
        <v>403</v>
      </c>
      <c r="B144" s="279"/>
      <c r="C144" s="279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  <c r="O144" s="279"/>
      <c r="AU144" s="114"/>
      <c r="AV144" s="115" t="s">
        <v>403</v>
      </c>
      <c r="AY144" s="114"/>
      <c r="BA144" s="114"/>
    </row>
    <row r="145" spans="1:53" ht="15.75" x14ac:dyDescent="0.25">
      <c r="A145" s="279" t="s">
        <v>352</v>
      </c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  <c r="O145" s="279"/>
      <c r="AU145" s="114"/>
      <c r="AV145" s="115" t="s">
        <v>352</v>
      </c>
      <c r="AY145" s="114"/>
      <c r="BA145" s="114"/>
    </row>
    <row r="146" spans="1:53" ht="30.75" x14ac:dyDescent="0.25">
      <c r="A146" s="280" t="s">
        <v>469</v>
      </c>
      <c r="B146" s="281" t="s">
        <v>441</v>
      </c>
      <c r="C146" s="282"/>
      <c r="D146" s="283"/>
      <c r="E146" s="284" t="s">
        <v>430</v>
      </c>
      <c r="F146" s="284"/>
      <c r="G146" s="284"/>
      <c r="H146" s="285" t="s">
        <v>230</v>
      </c>
      <c r="I146" s="289">
        <v>2.7869999999999999</v>
      </c>
      <c r="J146" s="287">
        <v>63706.8</v>
      </c>
      <c r="K146" s="287">
        <v>177550.85</v>
      </c>
      <c r="L146" s="287" t="s">
        <v>200</v>
      </c>
      <c r="M146" s="287">
        <v>35510.17</v>
      </c>
      <c r="N146" s="287">
        <v>213061.02</v>
      </c>
      <c r="O146" s="288"/>
      <c r="AU146" s="114"/>
      <c r="AV146" s="115"/>
      <c r="AW146" s="112" t="s">
        <v>441</v>
      </c>
      <c r="AX146" s="112" t="s">
        <v>430</v>
      </c>
      <c r="AY146" s="114"/>
      <c r="BA146" s="114"/>
    </row>
    <row r="147" spans="1:53" ht="30.75" x14ac:dyDescent="0.25">
      <c r="A147" s="280" t="s">
        <v>471</v>
      </c>
      <c r="B147" s="281" t="s">
        <v>452</v>
      </c>
      <c r="C147" s="282"/>
      <c r="D147" s="283"/>
      <c r="E147" s="284" t="s">
        <v>439</v>
      </c>
      <c r="F147" s="284"/>
      <c r="G147" s="284"/>
      <c r="H147" s="285" t="s">
        <v>218</v>
      </c>
      <c r="I147" s="292">
        <v>8.3610000000000004E-2</v>
      </c>
      <c r="J147" s="287">
        <v>280954.67</v>
      </c>
      <c r="K147" s="287">
        <v>23490.62</v>
      </c>
      <c r="L147" s="287" t="s">
        <v>200</v>
      </c>
      <c r="M147" s="287">
        <v>4698.12</v>
      </c>
      <c r="N147" s="287">
        <v>28188.74</v>
      </c>
      <c r="O147" s="288"/>
      <c r="AU147" s="114"/>
      <c r="AV147" s="115"/>
      <c r="AW147" s="112" t="s">
        <v>452</v>
      </c>
      <c r="AX147" s="112" t="s">
        <v>439</v>
      </c>
      <c r="AY147" s="114"/>
      <c r="BA147" s="114"/>
    </row>
    <row r="148" spans="1:53" ht="15.75" x14ac:dyDescent="0.25">
      <c r="A148" s="280" t="s">
        <v>473</v>
      </c>
      <c r="B148" s="281" t="s">
        <v>521</v>
      </c>
      <c r="C148" s="282"/>
      <c r="D148" s="283"/>
      <c r="E148" s="284" t="s">
        <v>376</v>
      </c>
      <c r="F148" s="284"/>
      <c r="G148" s="284"/>
      <c r="H148" s="285" t="s">
        <v>377</v>
      </c>
      <c r="I148" s="290">
        <v>55.74</v>
      </c>
      <c r="J148" s="287">
        <v>97.35</v>
      </c>
      <c r="K148" s="287">
        <v>5426.29</v>
      </c>
      <c r="L148" s="287" t="s">
        <v>200</v>
      </c>
      <c r="M148" s="287">
        <v>1085.26</v>
      </c>
      <c r="N148" s="287">
        <v>6511.55</v>
      </c>
      <c r="O148" s="288"/>
      <c r="AU148" s="114"/>
      <c r="AV148" s="115"/>
      <c r="AW148" s="112" t="s">
        <v>521</v>
      </c>
      <c r="AX148" s="112" t="s">
        <v>376</v>
      </c>
      <c r="AY148" s="114"/>
      <c r="BA148" s="114"/>
    </row>
    <row r="149" spans="1:53" ht="15.75" x14ac:dyDescent="0.25">
      <c r="A149" s="279" t="s">
        <v>395</v>
      </c>
      <c r="B149" s="279"/>
      <c r="C149" s="279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  <c r="O149" s="279"/>
      <c r="AU149" s="114"/>
      <c r="AV149" s="115" t="s">
        <v>395</v>
      </c>
      <c r="AY149" s="114"/>
      <c r="BA149" s="114"/>
    </row>
    <row r="150" spans="1:53" ht="30.75" x14ac:dyDescent="0.25">
      <c r="A150" s="280" t="s">
        <v>475</v>
      </c>
      <c r="B150" s="281" t="s">
        <v>532</v>
      </c>
      <c r="C150" s="282"/>
      <c r="D150" s="283"/>
      <c r="E150" s="284" t="s">
        <v>430</v>
      </c>
      <c r="F150" s="284"/>
      <c r="G150" s="284"/>
      <c r="H150" s="285" t="s">
        <v>230</v>
      </c>
      <c r="I150" s="291">
        <v>10.0822</v>
      </c>
      <c r="J150" s="287">
        <v>63706.7</v>
      </c>
      <c r="K150" s="287">
        <v>642303.68999999994</v>
      </c>
      <c r="L150" s="287" t="s">
        <v>200</v>
      </c>
      <c r="M150" s="287">
        <v>128460.74</v>
      </c>
      <c r="N150" s="287">
        <v>770764.43</v>
      </c>
      <c r="O150" s="288"/>
      <c r="AU150" s="114"/>
      <c r="AV150" s="115"/>
      <c r="AW150" s="112" t="s">
        <v>532</v>
      </c>
      <c r="AX150" s="112" t="s">
        <v>430</v>
      </c>
      <c r="AY150" s="114"/>
      <c r="BA150" s="114"/>
    </row>
    <row r="151" spans="1:53" ht="30.75" x14ac:dyDescent="0.25">
      <c r="A151" s="280" t="s">
        <v>477</v>
      </c>
      <c r="B151" s="281" t="s">
        <v>454</v>
      </c>
      <c r="C151" s="282"/>
      <c r="D151" s="283"/>
      <c r="E151" s="284" t="s">
        <v>439</v>
      </c>
      <c r="F151" s="284"/>
      <c r="G151" s="284"/>
      <c r="H151" s="285" t="s">
        <v>218</v>
      </c>
      <c r="I151" s="292">
        <v>0.30247000000000002</v>
      </c>
      <c r="J151" s="287">
        <v>280955.24</v>
      </c>
      <c r="K151" s="287">
        <v>84980.53</v>
      </c>
      <c r="L151" s="287" t="s">
        <v>200</v>
      </c>
      <c r="M151" s="287">
        <v>16996.11</v>
      </c>
      <c r="N151" s="287">
        <v>101976.64</v>
      </c>
      <c r="O151" s="288"/>
      <c r="AU151" s="114"/>
      <c r="AV151" s="115"/>
      <c r="AW151" s="112" t="s">
        <v>454</v>
      </c>
      <c r="AX151" s="112" t="s">
        <v>439</v>
      </c>
      <c r="AY151" s="114"/>
      <c r="BA151" s="114"/>
    </row>
    <row r="152" spans="1:53" ht="15.75" x14ac:dyDescent="0.25">
      <c r="A152" s="280" t="s">
        <v>479</v>
      </c>
      <c r="B152" s="281" t="s">
        <v>539</v>
      </c>
      <c r="C152" s="282"/>
      <c r="D152" s="283"/>
      <c r="E152" s="284" t="s">
        <v>376</v>
      </c>
      <c r="F152" s="284"/>
      <c r="G152" s="284"/>
      <c r="H152" s="285" t="s">
        <v>377</v>
      </c>
      <c r="I152" s="290">
        <v>201.64</v>
      </c>
      <c r="J152" s="287">
        <v>97.35</v>
      </c>
      <c r="K152" s="287">
        <v>19629.650000000001</v>
      </c>
      <c r="L152" s="287" t="s">
        <v>200</v>
      </c>
      <c r="M152" s="287">
        <v>3925.93</v>
      </c>
      <c r="N152" s="287">
        <v>23555.58</v>
      </c>
      <c r="O152" s="288"/>
      <c r="AU152" s="114"/>
      <c r="AV152" s="115"/>
      <c r="AW152" s="112" t="s">
        <v>539</v>
      </c>
      <c r="AX152" s="112" t="s">
        <v>376</v>
      </c>
      <c r="AY152" s="114"/>
      <c r="BA152" s="114"/>
    </row>
    <row r="153" spans="1:53" ht="15.75" x14ac:dyDescent="0.25">
      <c r="A153" s="279" t="s">
        <v>448</v>
      </c>
      <c r="B153" s="279"/>
      <c r="C153" s="279"/>
      <c r="D153" s="279"/>
      <c r="E153" s="279"/>
      <c r="F153" s="279"/>
      <c r="G153" s="279"/>
      <c r="H153" s="279"/>
      <c r="I153" s="279"/>
      <c r="J153" s="279"/>
      <c r="K153" s="279"/>
      <c r="L153" s="279"/>
      <c r="M153" s="279"/>
      <c r="N153" s="279"/>
      <c r="O153" s="279"/>
      <c r="AU153" s="114"/>
      <c r="AV153" s="115" t="s">
        <v>448</v>
      </c>
      <c r="AY153" s="114"/>
      <c r="BA153" s="114"/>
    </row>
    <row r="154" spans="1:53" ht="30.75" x14ac:dyDescent="0.25">
      <c r="A154" s="280" t="s">
        <v>481</v>
      </c>
      <c r="B154" s="281" t="s">
        <v>543</v>
      </c>
      <c r="C154" s="282"/>
      <c r="D154" s="283"/>
      <c r="E154" s="284" t="s">
        <v>430</v>
      </c>
      <c r="F154" s="284"/>
      <c r="G154" s="284"/>
      <c r="H154" s="285" t="s">
        <v>230</v>
      </c>
      <c r="I154" s="292">
        <v>4.5227599999999999</v>
      </c>
      <c r="J154" s="287">
        <v>63706.68</v>
      </c>
      <c r="K154" s="287">
        <v>288130.02</v>
      </c>
      <c r="L154" s="287" t="s">
        <v>200</v>
      </c>
      <c r="M154" s="287">
        <v>57626</v>
      </c>
      <c r="N154" s="287">
        <v>345756.02</v>
      </c>
      <c r="O154" s="288"/>
      <c r="AU154" s="114"/>
      <c r="AV154" s="115"/>
      <c r="AW154" s="112" t="s">
        <v>543</v>
      </c>
      <c r="AX154" s="112" t="s">
        <v>430</v>
      </c>
      <c r="AY154" s="114"/>
      <c r="BA154" s="114"/>
    </row>
    <row r="155" spans="1:53" ht="30.75" x14ac:dyDescent="0.25">
      <c r="A155" s="280" t="s">
        <v>483</v>
      </c>
      <c r="B155" s="281" t="s">
        <v>553</v>
      </c>
      <c r="C155" s="282"/>
      <c r="D155" s="283"/>
      <c r="E155" s="284" t="s">
        <v>373</v>
      </c>
      <c r="F155" s="284"/>
      <c r="G155" s="284"/>
      <c r="H155" s="285" t="s">
        <v>218</v>
      </c>
      <c r="I155" s="292">
        <v>0.13568</v>
      </c>
      <c r="J155" s="287">
        <v>189319.13</v>
      </c>
      <c r="K155" s="287">
        <v>25686.82</v>
      </c>
      <c r="L155" s="287" t="s">
        <v>200</v>
      </c>
      <c r="M155" s="287">
        <v>5137.3599999999997</v>
      </c>
      <c r="N155" s="287">
        <v>30824.18</v>
      </c>
      <c r="O155" s="288"/>
      <c r="AU155" s="114"/>
      <c r="AV155" s="115"/>
      <c r="AW155" s="112" t="s">
        <v>553</v>
      </c>
      <c r="AX155" s="112" t="s">
        <v>373</v>
      </c>
      <c r="AY155" s="114"/>
      <c r="BA155" s="114"/>
    </row>
    <row r="156" spans="1:53" ht="15.75" x14ac:dyDescent="0.25">
      <c r="A156" s="280" t="s">
        <v>485</v>
      </c>
      <c r="B156" s="281" t="s">
        <v>459</v>
      </c>
      <c r="C156" s="282"/>
      <c r="D156" s="283"/>
      <c r="E156" s="284" t="s">
        <v>376</v>
      </c>
      <c r="F156" s="284"/>
      <c r="G156" s="284"/>
      <c r="H156" s="285" t="s">
        <v>377</v>
      </c>
      <c r="I156" s="291">
        <v>90.455200000000005</v>
      </c>
      <c r="J156" s="287">
        <v>97.35</v>
      </c>
      <c r="K156" s="287">
        <v>8805.81</v>
      </c>
      <c r="L156" s="287" t="s">
        <v>200</v>
      </c>
      <c r="M156" s="287">
        <v>1761.16</v>
      </c>
      <c r="N156" s="287">
        <v>10566.97</v>
      </c>
      <c r="O156" s="288"/>
      <c r="AU156" s="114"/>
      <c r="AV156" s="115"/>
      <c r="AW156" s="112" t="s">
        <v>459</v>
      </c>
      <c r="AX156" s="112" t="s">
        <v>376</v>
      </c>
      <c r="AY156" s="114"/>
      <c r="BA156" s="114"/>
    </row>
    <row r="157" spans="1:53" ht="15.75" x14ac:dyDescent="0.25">
      <c r="A157" s="279" t="s">
        <v>462</v>
      </c>
      <c r="B157" s="279"/>
      <c r="C157" s="279"/>
      <c r="D157" s="279"/>
      <c r="E157" s="279"/>
      <c r="F157" s="279"/>
      <c r="G157" s="279"/>
      <c r="H157" s="279"/>
      <c r="I157" s="279"/>
      <c r="J157" s="279"/>
      <c r="K157" s="279"/>
      <c r="L157" s="279"/>
      <c r="M157" s="279"/>
      <c r="N157" s="279"/>
      <c r="O157" s="279"/>
      <c r="AU157" s="114"/>
      <c r="AV157" s="115" t="s">
        <v>462</v>
      </c>
      <c r="AY157" s="114"/>
      <c r="BA157" s="114"/>
    </row>
    <row r="158" spans="1:53" ht="30.75" x14ac:dyDescent="0.25">
      <c r="A158" s="280" t="s">
        <v>487</v>
      </c>
      <c r="B158" s="281" t="s">
        <v>461</v>
      </c>
      <c r="C158" s="282"/>
      <c r="D158" s="283"/>
      <c r="E158" s="284" t="s">
        <v>430</v>
      </c>
      <c r="F158" s="284"/>
      <c r="G158" s="284"/>
      <c r="H158" s="285" t="s">
        <v>230</v>
      </c>
      <c r="I158" s="292">
        <v>0.98626000000000003</v>
      </c>
      <c r="J158" s="287">
        <v>63707.85</v>
      </c>
      <c r="K158" s="287">
        <v>62832.5</v>
      </c>
      <c r="L158" s="287" t="s">
        <v>200</v>
      </c>
      <c r="M158" s="287">
        <v>12566.5</v>
      </c>
      <c r="N158" s="287">
        <v>75399</v>
      </c>
      <c r="O158" s="288"/>
      <c r="AU158" s="114"/>
      <c r="AV158" s="115"/>
      <c r="AW158" s="112" t="s">
        <v>461</v>
      </c>
      <c r="AX158" s="112" t="s">
        <v>430</v>
      </c>
      <c r="AY158" s="114"/>
      <c r="BA158" s="114"/>
    </row>
    <row r="159" spans="1:53" ht="30.75" x14ac:dyDescent="0.25">
      <c r="A159" s="280" t="s">
        <v>489</v>
      </c>
      <c r="B159" s="281" t="s">
        <v>569</v>
      </c>
      <c r="C159" s="282"/>
      <c r="D159" s="283"/>
      <c r="E159" s="284" t="s">
        <v>439</v>
      </c>
      <c r="F159" s="284"/>
      <c r="G159" s="284"/>
      <c r="H159" s="285" t="s">
        <v>218</v>
      </c>
      <c r="I159" s="292">
        <v>2.9590000000000002E-2</v>
      </c>
      <c r="J159" s="287">
        <v>280956.74</v>
      </c>
      <c r="K159" s="287">
        <v>8313.51</v>
      </c>
      <c r="L159" s="287" t="s">
        <v>200</v>
      </c>
      <c r="M159" s="287">
        <v>1662.7</v>
      </c>
      <c r="N159" s="287">
        <v>9976.2099999999991</v>
      </c>
      <c r="O159" s="288"/>
      <c r="AU159" s="114"/>
      <c r="AV159" s="115"/>
      <c r="AW159" s="112" t="s">
        <v>569</v>
      </c>
      <c r="AX159" s="112" t="s">
        <v>439</v>
      </c>
      <c r="AY159" s="114"/>
      <c r="BA159" s="114"/>
    </row>
    <row r="160" spans="1:53" ht="15.75" x14ac:dyDescent="0.25">
      <c r="A160" s="280" t="s">
        <v>491</v>
      </c>
      <c r="B160" s="281" t="s">
        <v>580</v>
      </c>
      <c r="C160" s="282"/>
      <c r="D160" s="283"/>
      <c r="E160" s="284" t="s">
        <v>376</v>
      </c>
      <c r="F160" s="284"/>
      <c r="G160" s="284"/>
      <c r="H160" s="285" t="s">
        <v>377</v>
      </c>
      <c r="I160" s="290">
        <v>19.73</v>
      </c>
      <c r="J160" s="287">
        <v>97.35</v>
      </c>
      <c r="K160" s="287">
        <v>1920.72</v>
      </c>
      <c r="L160" s="287" t="s">
        <v>200</v>
      </c>
      <c r="M160" s="287">
        <v>384.14</v>
      </c>
      <c r="N160" s="287">
        <v>2304.86</v>
      </c>
      <c r="O160" s="288"/>
      <c r="AU160" s="114"/>
      <c r="AV160" s="115"/>
      <c r="AW160" s="112" t="s">
        <v>580</v>
      </c>
      <c r="AX160" s="112" t="s">
        <v>376</v>
      </c>
      <c r="AY160" s="114"/>
      <c r="BA160" s="114"/>
    </row>
    <row r="161" spans="1:53" ht="15.75" x14ac:dyDescent="0.25">
      <c r="A161" s="279" t="s">
        <v>493</v>
      </c>
      <c r="B161" s="279"/>
      <c r="C161" s="279"/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  <c r="O161" s="279"/>
      <c r="AU161" s="114"/>
      <c r="AV161" s="115" t="s">
        <v>493</v>
      </c>
      <c r="AY161" s="114"/>
      <c r="BA161" s="114"/>
    </row>
    <row r="162" spans="1:53" ht="30.75" x14ac:dyDescent="0.25">
      <c r="A162" s="280" t="s">
        <v>494</v>
      </c>
      <c r="B162" s="281" t="s">
        <v>586</v>
      </c>
      <c r="C162" s="282"/>
      <c r="D162" s="283"/>
      <c r="E162" s="284" t="s">
        <v>430</v>
      </c>
      <c r="F162" s="284"/>
      <c r="G162" s="284"/>
      <c r="H162" s="285" t="s">
        <v>230</v>
      </c>
      <c r="I162" s="292">
        <v>0.18873999999999999</v>
      </c>
      <c r="J162" s="287">
        <v>63704.99</v>
      </c>
      <c r="K162" s="287">
        <v>12023.68</v>
      </c>
      <c r="L162" s="287" t="s">
        <v>200</v>
      </c>
      <c r="M162" s="287">
        <v>2404.7399999999998</v>
      </c>
      <c r="N162" s="287">
        <v>14428.42</v>
      </c>
      <c r="O162" s="288"/>
      <c r="AU162" s="114"/>
      <c r="AV162" s="115"/>
      <c r="AW162" s="112" t="s">
        <v>586</v>
      </c>
      <c r="AX162" s="112" t="s">
        <v>430</v>
      </c>
      <c r="AY162" s="114"/>
      <c r="BA162" s="114"/>
    </row>
    <row r="163" spans="1:53" ht="30.75" x14ac:dyDescent="0.25">
      <c r="A163" s="280" t="s">
        <v>496</v>
      </c>
      <c r="B163" s="281" t="s">
        <v>607</v>
      </c>
      <c r="C163" s="282"/>
      <c r="D163" s="283"/>
      <c r="E163" s="284" t="s">
        <v>373</v>
      </c>
      <c r="F163" s="284"/>
      <c r="G163" s="284"/>
      <c r="H163" s="285" t="s">
        <v>218</v>
      </c>
      <c r="I163" s="292">
        <v>5.6600000000000001E-3</v>
      </c>
      <c r="J163" s="287">
        <v>189326.86</v>
      </c>
      <c r="K163" s="287">
        <v>1071.5899999999999</v>
      </c>
      <c r="L163" s="287" t="s">
        <v>200</v>
      </c>
      <c r="M163" s="287">
        <v>214.32</v>
      </c>
      <c r="N163" s="287">
        <v>1285.9100000000001</v>
      </c>
      <c r="O163" s="288"/>
      <c r="AU163" s="114"/>
      <c r="AV163" s="115"/>
      <c r="AW163" s="112" t="s">
        <v>607</v>
      </c>
      <c r="AX163" s="112" t="s">
        <v>373</v>
      </c>
      <c r="AY163" s="114"/>
      <c r="BA163" s="114"/>
    </row>
    <row r="164" spans="1:53" ht="15.75" x14ac:dyDescent="0.25">
      <c r="A164" s="280" t="s">
        <v>498</v>
      </c>
      <c r="B164" s="281" t="s">
        <v>614</v>
      </c>
      <c r="C164" s="282"/>
      <c r="D164" s="283"/>
      <c r="E164" s="284" t="s">
        <v>376</v>
      </c>
      <c r="F164" s="284"/>
      <c r="G164" s="284"/>
      <c r="H164" s="285" t="s">
        <v>377</v>
      </c>
      <c r="I164" s="290">
        <v>3.77</v>
      </c>
      <c r="J164" s="287">
        <v>97.36</v>
      </c>
      <c r="K164" s="287">
        <v>367.05</v>
      </c>
      <c r="L164" s="287" t="s">
        <v>200</v>
      </c>
      <c r="M164" s="287">
        <v>73.41</v>
      </c>
      <c r="N164" s="287">
        <v>440.46</v>
      </c>
      <c r="O164" s="288"/>
      <c r="AU164" s="114"/>
      <c r="AV164" s="115"/>
      <c r="AW164" s="112" t="s">
        <v>614</v>
      </c>
      <c r="AX164" s="112" t="s">
        <v>376</v>
      </c>
      <c r="AY164" s="114"/>
      <c r="BA164" s="114"/>
    </row>
    <row r="165" spans="1:53" ht="15.75" x14ac:dyDescent="0.25">
      <c r="A165" s="279" t="s">
        <v>500</v>
      </c>
      <c r="B165" s="279"/>
      <c r="C165" s="279"/>
      <c r="D165" s="279"/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AU165" s="114"/>
      <c r="AV165" s="115" t="s">
        <v>500</v>
      </c>
      <c r="AY165" s="114"/>
      <c r="BA165" s="114"/>
    </row>
    <row r="166" spans="1:53" ht="30.75" x14ac:dyDescent="0.25">
      <c r="A166" s="280" t="s">
        <v>501</v>
      </c>
      <c r="B166" s="281" t="s">
        <v>466</v>
      </c>
      <c r="C166" s="282"/>
      <c r="D166" s="283"/>
      <c r="E166" s="284" t="s">
        <v>503</v>
      </c>
      <c r="F166" s="284"/>
      <c r="G166" s="284"/>
      <c r="H166" s="285" t="s">
        <v>230</v>
      </c>
      <c r="I166" s="289">
        <v>14.173</v>
      </c>
      <c r="J166" s="287">
        <v>60408.94</v>
      </c>
      <c r="K166" s="287">
        <v>856175.91</v>
      </c>
      <c r="L166" s="287" t="s">
        <v>200</v>
      </c>
      <c r="M166" s="287">
        <v>171235.18</v>
      </c>
      <c r="N166" s="287">
        <v>1027411.09</v>
      </c>
      <c r="O166" s="288"/>
      <c r="AU166" s="114"/>
      <c r="AV166" s="115"/>
      <c r="AW166" s="112" t="s">
        <v>466</v>
      </c>
      <c r="AX166" s="112" t="s">
        <v>503</v>
      </c>
      <c r="AY166" s="114"/>
      <c r="BA166" s="114"/>
    </row>
    <row r="167" spans="1:53" ht="15.75" x14ac:dyDescent="0.25">
      <c r="A167" s="280" t="s">
        <v>504</v>
      </c>
      <c r="B167" s="281" t="s">
        <v>621</v>
      </c>
      <c r="C167" s="282"/>
      <c r="D167" s="283"/>
      <c r="E167" s="284" t="s">
        <v>506</v>
      </c>
      <c r="F167" s="284"/>
      <c r="G167" s="284"/>
      <c r="H167" s="285" t="s">
        <v>218</v>
      </c>
      <c r="I167" s="304">
        <v>0.892899</v>
      </c>
      <c r="J167" s="287">
        <v>212736.2</v>
      </c>
      <c r="K167" s="287">
        <v>189951.94</v>
      </c>
      <c r="L167" s="287" t="s">
        <v>200</v>
      </c>
      <c r="M167" s="287">
        <v>37990.39</v>
      </c>
      <c r="N167" s="287">
        <v>227942.33</v>
      </c>
      <c r="O167" s="288"/>
      <c r="AU167" s="114"/>
      <c r="AV167" s="115"/>
      <c r="AW167" s="112" t="s">
        <v>621</v>
      </c>
      <c r="AX167" s="112" t="s">
        <v>506</v>
      </c>
      <c r="AY167" s="114"/>
      <c r="BA167" s="114"/>
    </row>
    <row r="168" spans="1:53" ht="15.75" x14ac:dyDescent="0.25">
      <c r="A168" s="279" t="s">
        <v>507</v>
      </c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79"/>
      <c r="O168" s="279"/>
      <c r="AU168" s="114"/>
      <c r="AV168" s="115" t="s">
        <v>507</v>
      </c>
      <c r="AY168" s="114"/>
      <c r="BA168" s="114"/>
    </row>
    <row r="169" spans="1:53" ht="30.75" x14ac:dyDescent="0.25">
      <c r="A169" s="280" t="s">
        <v>508</v>
      </c>
      <c r="B169" s="281" t="s">
        <v>468</v>
      </c>
      <c r="C169" s="282"/>
      <c r="D169" s="283"/>
      <c r="E169" s="284" t="s">
        <v>510</v>
      </c>
      <c r="F169" s="284"/>
      <c r="G169" s="284"/>
      <c r="H169" s="285" t="s">
        <v>511</v>
      </c>
      <c r="I169" s="290">
        <v>1.53</v>
      </c>
      <c r="J169" s="287">
        <v>10142.33</v>
      </c>
      <c r="K169" s="287">
        <v>15517.76</v>
      </c>
      <c r="L169" s="287" t="s">
        <v>200</v>
      </c>
      <c r="M169" s="287">
        <v>3103.55</v>
      </c>
      <c r="N169" s="287">
        <v>18621.310000000001</v>
      </c>
      <c r="O169" s="288"/>
      <c r="AU169" s="114"/>
      <c r="AV169" s="115"/>
      <c r="AW169" s="112" t="s">
        <v>468</v>
      </c>
      <c r="AX169" s="112" t="s">
        <v>510</v>
      </c>
      <c r="AY169" s="114"/>
      <c r="BA169" s="114"/>
    </row>
    <row r="170" spans="1:53" ht="30.75" x14ac:dyDescent="0.25">
      <c r="A170" s="280" t="s">
        <v>512</v>
      </c>
      <c r="B170" s="281" t="s">
        <v>628</v>
      </c>
      <c r="C170" s="282"/>
      <c r="D170" s="283"/>
      <c r="E170" s="284" t="s">
        <v>514</v>
      </c>
      <c r="F170" s="284"/>
      <c r="G170" s="284"/>
      <c r="H170" s="285" t="s">
        <v>321</v>
      </c>
      <c r="I170" s="303">
        <v>69</v>
      </c>
      <c r="J170" s="287">
        <v>1839.16</v>
      </c>
      <c r="K170" s="287">
        <v>126902.04</v>
      </c>
      <c r="L170" s="287" t="s">
        <v>200</v>
      </c>
      <c r="M170" s="287">
        <v>25380.41</v>
      </c>
      <c r="N170" s="287">
        <v>152282.45000000001</v>
      </c>
      <c r="O170" s="288"/>
      <c r="AU170" s="114"/>
      <c r="AV170" s="115"/>
      <c r="AW170" s="112" t="s">
        <v>628</v>
      </c>
      <c r="AX170" s="112" t="s">
        <v>514</v>
      </c>
      <c r="AY170" s="114"/>
      <c r="BA170" s="114"/>
    </row>
    <row r="171" spans="1:53" ht="30.75" x14ac:dyDescent="0.25">
      <c r="A171" s="280" t="s">
        <v>515</v>
      </c>
      <c r="B171" s="281" t="s">
        <v>472</v>
      </c>
      <c r="C171" s="282"/>
      <c r="D171" s="283"/>
      <c r="E171" s="284" t="s">
        <v>517</v>
      </c>
      <c r="F171" s="284"/>
      <c r="G171" s="284"/>
      <c r="H171" s="285" t="s">
        <v>321</v>
      </c>
      <c r="I171" s="303">
        <v>84</v>
      </c>
      <c r="J171" s="287">
        <v>1911.96</v>
      </c>
      <c r="K171" s="287">
        <v>160604.64000000001</v>
      </c>
      <c r="L171" s="287" t="s">
        <v>200</v>
      </c>
      <c r="M171" s="287">
        <v>32120.93</v>
      </c>
      <c r="N171" s="287">
        <v>192725.57</v>
      </c>
      <c r="O171" s="288"/>
      <c r="AU171" s="114"/>
      <c r="AV171" s="115"/>
      <c r="AW171" s="112" t="s">
        <v>472</v>
      </c>
      <c r="AX171" s="112" t="s">
        <v>517</v>
      </c>
      <c r="AY171" s="114"/>
      <c r="BA171" s="114"/>
    </row>
    <row r="172" spans="1:53" ht="15.75" x14ac:dyDescent="0.25">
      <c r="A172" s="279" t="s">
        <v>518</v>
      </c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  <c r="O172" s="279"/>
      <c r="AU172" s="114"/>
      <c r="AV172" s="115" t="s">
        <v>518</v>
      </c>
      <c r="AY172" s="114"/>
      <c r="BA172" s="114"/>
    </row>
    <row r="173" spans="1:53" ht="15.75" x14ac:dyDescent="0.25">
      <c r="A173" s="279" t="s">
        <v>519</v>
      </c>
      <c r="B173" s="279"/>
      <c r="C173" s="279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  <c r="N173" s="279"/>
      <c r="O173" s="279"/>
      <c r="AU173" s="114"/>
      <c r="AV173" s="115" t="s">
        <v>519</v>
      </c>
      <c r="AY173" s="114"/>
      <c r="BA173" s="114"/>
    </row>
    <row r="174" spans="1:53" ht="30.75" x14ac:dyDescent="0.25">
      <c r="A174" s="280" t="s">
        <v>520</v>
      </c>
      <c r="B174" s="281" t="s">
        <v>474</v>
      </c>
      <c r="C174" s="282"/>
      <c r="D174" s="283"/>
      <c r="E174" s="284" t="s">
        <v>522</v>
      </c>
      <c r="F174" s="284"/>
      <c r="G174" s="284"/>
      <c r="H174" s="285" t="s">
        <v>230</v>
      </c>
      <c r="I174" s="304">
        <v>2.0081999999999999E-2</v>
      </c>
      <c r="J174" s="287">
        <v>319267.01</v>
      </c>
      <c r="K174" s="287">
        <v>6411.52</v>
      </c>
      <c r="L174" s="287" t="s">
        <v>200</v>
      </c>
      <c r="M174" s="287">
        <v>1282.3</v>
      </c>
      <c r="N174" s="287">
        <v>7693.82</v>
      </c>
      <c r="O174" s="288"/>
      <c r="AU174" s="114"/>
      <c r="AV174" s="115"/>
      <c r="AW174" s="112" t="s">
        <v>474</v>
      </c>
      <c r="AX174" s="112" t="s">
        <v>522</v>
      </c>
      <c r="AY174" s="114"/>
      <c r="BA174" s="114"/>
    </row>
    <row r="175" spans="1:53" ht="15.75" x14ac:dyDescent="0.25">
      <c r="A175" s="280" t="s">
        <v>523</v>
      </c>
      <c r="B175" s="281" t="s">
        <v>478</v>
      </c>
      <c r="C175" s="282"/>
      <c r="D175" s="283"/>
      <c r="E175" s="284" t="s">
        <v>525</v>
      </c>
      <c r="F175" s="284"/>
      <c r="G175" s="284"/>
      <c r="H175" s="285" t="s">
        <v>526</v>
      </c>
      <c r="I175" s="303">
        <v>1</v>
      </c>
      <c r="J175" s="287">
        <v>17804.03</v>
      </c>
      <c r="K175" s="287">
        <v>17804.03</v>
      </c>
      <c r="L175" s="287" t="s">
        <v>200</v>
      </c>
      <c r="M175" s="287">
        <v>3560.81</v>
      </c>
      <c r="N175" s="287">
        <v>21364.84</v>
      </c>
      <c r="O175" s="288"/>
      <c r="AU175" s="114"/>
      <c r="AV175" s="115"/>
      <c r="AW175" s="112" t="s">
        <v>478</v>
      </c>
      <c r="AX175" s="112" t="s">
        <v>525</v>
      </c>
      <c r="AY175" s="114"/>
      <c r="BA175" s="114"/>
    </row>
    <row r="176" spans="1:53" ht="15.75" x14ac:dyDescent="0.25">
      <c r="A176" s="280" t="s">
        <v>527</v>
      </c>
      <c r="B176" s="281" t="s">
        <v>480</v>
      </c>
      <c r="C176" s="282"/>
      <c r="D176" s="283"/>
      <c r="E176" s="284" t="s">
        <v>529</v>
      </c>
      <c r="F176" s="284"/>
      <c r="G176" s="284"/>
      <c r="H176" s="285" t="s">
        <v>526</v>
      </c>
      <c r="I176" s="303">
        <v>2</v>
      </c>
      <c r="J176" s="287">
        <v>8507.35</v>
      </c>
      <c r="K176" s="287">
        <v>17014.7</v>
      </c>
      <c r="L176" s="287" t="s">
        <v>200</v>
      </c>
      <c r="M176" s="287">
        <v>3402.94</v>
      </c>
      <c r="N176" s="287">
        <v>20417.64</v>
      </c>
      <c r="O176" s="288"/>
      <c r="AU176" s="114"/>
      <c r="AV176" s="115"/>
      <c r="AW176" s="112" t="s">
        <v>480</v>
      </c>
      <c r="AX176" s="112" t="s">
        <v>529</v>
      </c>
      <c r="AY176" s="114"/>
      <c r="BA176" s="114"/>
    </row>
    <row r="177" spans="1:53" ht="15.75" x14ac:dyDescent="0.25">
      <c r="A177" s="279" t="s">
        <v>530</v>
      </c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79"/>
      <c r="O177" s="279"/>
      <c r="AU177" s="114"/>
      <c r="AV177" s="115" t="s">
        <v>530</v>
      </c>
      <c r="AY177" s="114"/>
      <c r="BA177" s="114"/>
    </row>
    <row r="178" spans="1:53" ht="15.75" x14ac:dyDescent="0.25">
      <c r="A178" s="280" t="s">
        <v>531</v>
      </c>
      <c r="B178" s="281" t="s">
        <v>484</v>
      </c>
      <c r="C178" s="282"/>
      <c r="D178" s="283"/>
      <c r="E178" s="284" t="s">
        <v>533</v>
      </c>
      <c r="F178" s="284"/>
      <c r="G178" s="284"/>
      <c r="H178" s="285" t="s">
        <v>526</v>
      </c>
      <c r="I178" s="303">
        <v>12</v>
      </c>
      <c r="J178" s="287">
        <v>2362.0500000000002</v>
      </c>
      <c r="K178" s="287">
        <v>28344.6</v>
      </c>
      <c r="L178" s="287" t="s">
        <v>200</v>
      </c>
      <c r="M178" s="287">
        <v>5668.92</v>
      </c>
      <c r="N178" s="287">
        <v>34013.519999999997</v>
      </c>
      <c r="O178" s="288"/>
      <c r="AU178" s="114"/>
      <c r="AV178" s="115"/>
      <c r="AW178" s="112" t="s">
        <v>484</v>
      </c>
      <c r="AX178" s="112" t="s">
        <v>533</v>
      </c>
      <c r="AY178" s="114"/>
      <c r="BA178" s="114"/>
    </row>
    <row r="179" spans="1:53" ht="30.75" x14ac:dyDescent="0.25">
      <c r="A179" s="280" t="s">
        <v>534</v>
      </c>
      <c r="B179" s="281" t="s">
        <v>486</v>
      </c>
      <c r="C179" s="282"/>
      <c r="D179" s="283"/>
      <c r="E179" s="284" t="s">
        <v>536</v>
      </c>
      <c r="F179" s="284"/>
      <c r="G179" s="284"/>
      <c r="H179" s="285" t="s">
        <v>526</v>
      </c>
      <c r="I179" s="303">
        <v>12</v>
      </c>
      <c r="J179" s="287">
        <v>6507.67</v>
      </c>
      <c r="K179" s="287">
        <v>78092.039999999994</v>
      </c>
      <c r="L179" s="287" t="s">
        <v>200</v>
      </c>
      <c r="M179" s="287">
        <v>15618.41</v>
      </c>
      <c r="N179" s="287">
        <v>93710.45</v>
      </c>
      <c r="O179" s="288"/>
      <c r="AU179" s="114"/>
      <c r="AV179" s="115"/>
      <c r="AW179" s="112" t="s">
        <v>486</v>
      </c>
      <c r="AX179" s="112" t="s">
        <v>536</v>
      </c>
      <c r="AY179" s="114"/>
      <c r="BA179" s="114"/>
    </row>
    <row r="180" spans="1:53" ht="15.75" x14ac:dyDescent="0.25">
      <c r="A180" s="279" t="s">
        <v>537</v>
      </c>
      <c r="B180" s="279"/>
      <c r="C180" s="279"/>
      <c r="D180" s="279"/>
      <c r="E180" s="279"/>
      <c r="F180" s="279"/>
      <c r="G180" s="279"/>
      <c r="H180" s="279"/>
      <c r="I180" s="279"/>
      <c r="J180" s="279"/>
      <c r="K180" s="279"/>
      <c r="L180" s="279"/>
      <c r="M180" s="279"/>
      <c r="N180" s="279"/>
      <c r="O180" s="279"/>
      <c r="AU180" s="114"/>
      <c r="AV180" s="115" t="s">
        <v>537</v>
      </c>
      <c r="AY180" s="114"/>
      <c r="BA180" s="114"/>
    </row>
    <row r="181" spans="1:53" ht="15.75" x14ac:dyDescent="0.25">
      <c r="A181" s="280" t="s">
        <v>538</v>
      </c>
      <c r="B181" s="281" t="s">
        <v>633</v>
      </c>
      <c r="C181" s="282"/>
      <c r="D181" s="283"/>
      <c r="E181" s="284" t="s">
        <v>540</v>
      </c>
      <c r="F181" s="284"/>
      <c r="G181" s="284"/>
      <c r="H181" s="285" t="s">
        <v>234</v>
      </c>
      <c r="I181" s="303">
        <v>210</v>
      </c>
      <c r="J181" s="287">
        <v>1153.17</v>
      </c>
      <c r="K181" s="287">
        <v>242165.7</v>
      </c>
      <c r="L181" s="287" t="s">
        <v>200</v>
      </c>
      <c r="M181" s="287">
        <v>48433.14</v>
      </c>
      <c r="N181" s="287">
        <v>290598.84000000003</v>
      </c>
      <c r="O181" s="288"/>
      <c r="AU181" s="114"/>
      <c r="AV181" s="115"/>
      <c r="AW181" s="112" t="s">
        <v>633</v>
      </c>
      <c r="AX181" s="112" t="s">
        <v>540</v>
      </c>
      <c r="AY181" s="114"/>
      <c r="BA181" s="114"/>
    </row>
    <row r="182" spans="1:53" ht="15.75" x14ac:dyDescent="0.25">
      <c r="A182" s="279" t="s">
        <v>541</v>
      </c>
      <c r="B182" s="279"/>
      <c r="C182" s="279"/>
      <c r="D182" s="279"/>
      <c r="E182" s="279"/>
      <c r="F182" s="279"/>
      <c r="G182" s="279"/>
      <c r="H182" s="279"/>
      <c r="I182" s="279"/>
      <c r="J182" s="279"/>
      <c r="K182" s="279"/>
      <c r="L182" s="279"/>
      <c r="M182" s="279"/>
      <c r="N182" s="279"/>
      <c r="O182" s="279"/>
      <c r="AU182" s="114"/>
      <c r="AV182" s="115" t="s">
        <v>541</v>
      </c>
      <c r="AY182" s="114"/>
      <c r="BA182" s="114"/>
    </row>
    <row r="183" spans="1:53" ht="30.75" x14ac:dyDescent="0.25">
      <c r="A183" s="280" t="s">
        <v>542</v>
      </c>
      <c r="B183" s="281" t="s">
        <v>636</v>
      </c>
      <c r="C183" s="282"/>
      <c r="D183" s="283"/>
      <c r="E183" s="284" t="s">
        <v>544</v>
      </c>
      <c r="F183" s="284"/>
      <c r="G183" s="284"/>
      <c r="H183" s="285" t="s">
        <v>230</v>
      </c>
      <c r="I183" s="291">
        <v>2.8299999999999999E-2</v>
      </c>
      <c r="J183" s="287">
        <v>876184.81</v>
      </c>
      <c r="K183" s="287">
        <v>24796.03</v>
      </c>
      <c r="L183" s="287" t="s">
        <v>200</v>
      </c>
      <c r="M183" s="287">
        <v>4959.21</v>
      </c>
      <c r="N183" s="287">
        <v>29755.24</v>
      </c>
      <c r="O183" s="288"/>
      <c r="AU183" s="114"/>
      <c r="AV183" s="115"/>
      <c r="AW183" s="112" t="s">
        <v>636</v>
      </c>
      <c r="AX183" s="112" t="s">
        <v>544</v>
      </c>
      <c r="AY183" s="114"/>
      <c r="BA183" s="114"/>
    </row>
    <row r="184" spans="1:53" ht="30.75" x14ac:dyDescent="0.25">
      <c r="A184" s="280" t="s">
        <v>545</v>
      </c>
      <c r="B184" s="281" t="s">
        <v>490</v>
      </c>
      <c r="C184" s="282"/>
      <c r="D184" s="283"/>
      <c r="E184" s="284" t="s">
        <v>547</v>
      </c>
      <c r="F184" s="284"/>
      <c r="G184" s="284"/>
      <c r="H184" s="285" t="s">
        <v>234</v>
      </c>
      <c r="I184" s="291">
        <v>-2.6602000000000001</v>
      </c>
      <c r="J184" s="287">
        <v>1681.79</v>
      </c>
      <c r="K184" s="287">
        <v>-4473.8999999999996</v>
      </c>
      <c r="L184" s="287" t="s">
        <v>200</v>
      </c>
      <c r="M184" s="287">
        <v>-894.78</v>
      </c>
      <c r="N184" s="287">
        <v>-5368.68</v>
      </c>
      <c r="O184" s="288"/>
      <c r="AU184" s="114"/>
      <c r="AV184" s="115"/>
      <c r="AW184" s="112" t="s">
        <v>490</v>
      </c>
      <c r="AX184" s="112" t="s">
        <v>547</v>
      </c>
      <c r="AY184" s="114"/>
      <c r="BA184" s="114"/>
    </row>
    <row r="185" spans="1:53" ht="60.75" x14ac:dyDescent="0.25">
      <c r="A185" s="280" t="s">
        <v>548</v>
      </c>
      <c r="B185" s="281" t="s">
        <v>492</v>
      </c>
      <c r="C185" s="282"/>
      <c r="D185" s="283"/>
      <c r="E185" s="284" t="s">
        <v>550</v>
      </c>
      <c r="F185" s="284"/>
      <c r="G185" s="284"/>
      <c r="H185" s="285" t="s">
        <v>234</v>
      </c>
      <c r="I185" s="290">
        <v>2.83</v>
      </c>
      <c r="J185" s="287">
        <v>12341.11</v>
      </c>
      <c r="K185" s="287">
        <v>34925.339999999997</v>
      </c>
      <c r="L185" s="287" t="s">
        <v>200</v>
      </c>
      <c r="M185" s="287">
        <v>6985.07</v>
      </c>
      <c r="N185" s="287">
        <v>41910.410000000003</v>
      </c>
      <c r="O185" s="288"/>
      <c r="AU185" s="114"/>
      <c r="AV185" s="115"/>
      <c r="AW185" s="112" t="s">
        <v>492</v>
      </c>
      <c r="AX185" s="112" t="s">
        <v>550</v>
      </c>
      <c r="AY185" s="114"/>
      <c r="BA185" s="114"/>
    </row>
    <row r="186" spans="1:53" ht="15.75" x14ac:dyDescent="0.25">
      <c r="A186" s="279" t="s">
        <v>551</v>
      </c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  <c r="O186" s="279"/>
      <c r="AU186" s="114"/>
      <c r="AV186" s="115" t="s">
        <v>551</v>
      </c>
      <c r="AY186" s="114"/>
      <c r="BA186" s="114"/>
    </row>
    <row r="187" spans="1:53" ht="30.75" x14ac:dyDescent="0.25">
      <c r="A187" s="280" t="s">
        <v>552</v>
      </c>
      <c r="B187" s="281" t="s">
        <v>497</v>
      </c>
      <c r="C187" s="282"/>
      <c r="D187" s="283"/>
      <c r="E187" s="284" t="s">
        <v>554</v>
      </c>
      <c r="F187" s="284"/>
      <c r="G187" s="284"/>
      <c r="H187" s="285" t="s">
        <v>230</v>
      </c>
      <c r="I187" s="292">
        <v>0.36893999999999999</v>
      </c>
      <c r="J187" s="287">
        <v>876181.82</v>
      </c>
      <c r="K187" s="287">
        <v>323258.52</v>
      </c>
      <c r="L187" s="287" t="s">
        <v>200</v>
      </c>
      <c r="M187" s="287">
        <v>64651.7</v>
      </c>
      <c r="N187" s="287">
        <v>387910.22</v>
      </c>
      <c r="O187" s="288"/>
      <c r="AU187" s="114"/>
      <c r="AV187" s="115"/>
      <c r="AW187" s="112" t="s">
        <v>497</v>
      </c>
      <c r="AX187" s="112" t="s">
        <v>554</v>
      </c>
      <c r="AY187" s="114"/>
      <c r="BA187" s="114"/>
    </row>
    <row r="188" spans="1:53" ht="30.75" x14ac:dyDescent="0.25">
      <c r="A188" s="280" t="s">
        <v>555</v>
      </c>
      <c r="B188" s="281" t="s">
        <v>499</v>
      </c>
      <c r="C188" s="282"/>
      <c r="D188" s="283"/>
      <c r="E188" s="284" t="s">
        <v>547</v>
      </c>
      <c r="F188" s="284"/>
      <c r="G188" s="284"/>
      <c r="H188" s="285" t="s">
        <v>234</v>
      </c>
      <c r="I188" s="292">
        <v>-34.68036</v>
      </c>
      <c r="J188" s="287">
        <v>1681.77</v>
      </c>
      <c r="K188" s="287">
        <v>-58324.39</v>
      </c>
      <c r="L188" s="287" t="s">
        <v>200</v>
      </c>
      <c r="M188" s="287">
        <v>-11664.88</v>
      </c>
      <c r="N188" s="287">
        <v>-69989.27</v>
      </c>
      <c r="O188" s="288"/>
      <c r="AU188" s="114"/>
      <c r="AV188" s="115"/>
      <c r="AW188" s="112" t="s">
        <v>499</v>
      </c>
      <c r="AX188" s="112" t="s">
        <v>547</v>
      </c>
      <c r="AY188" s="114"/>
      <c r="BA188" s="114"/>
    </row>
    <row r="189" spans="1:53" ht="15.75" x14ac:dyDescent="0.25">
      <c r="A189" s="280" t="s">
        <v>557</v>
      </c>
      <c r="B189" s="281" t="s">
        <v>505</v>
      </c>
      <c r="C189" s="282"/>
      <c r="D189" s="283"/>
      <c r="E189" s="284" t="s">
        <v>559</v>
      </c>
      <c r="F189" s="284"/>
      <c r="G189" s="284"/>
      <c r="H189" s="285" t="s">
        <v>526</v>
      </c>
      <c r="I189" s="303">
        <v>1</v>
      </c>
      <c r="J189" s="287">
        <v>606432.64</v>
      </c>
      <c r="K189" s="287">
        <v>606432.64</v>
      </c>
      <c r="L189" s="287" t="s">
        <v>200</v>
      </c>
      <c r="M189" s="287">
        <v>121286.53</v>
      </c>
      <c r="N189" s="287">
        <v>727719.17</v>
      </c>
      <c r="O189" s="288"/>
      <c r="AU189" s="114"/>
      <c r="AV189" s="115"/>
      <c r="AW189" s="112" t="s">
        <v>505</v>
      </c>
      <c r="AX189" s="112" t="s">
        <v>559</v>
      </c>
      <c r="AY189" s="114"/>
      <c r="BA189" s="114"/>
    </row>
    <row r="190" spans="1:53" ht="15.75" x14ac:dyDescent="0.25">
      <c r="A190" s="280" t="s">
        <v>560</v>
      </c>
      <c r="B190" s="281" t="s">
        <v>513</v>
      </c>
      <c r="C190" s="282"/>
      <c r="D190" s="283"/>
      <c r="E190" s="284" t="s">
        <v>562</v>
      </c>
      <c r="F190" s="284"/>
      <c r="G190" s="284"/>
      <c r="H190" s="285" t="s">
        <v>526</v>
      </c>
      <c r="I190" s="303">
        <v>1</v>
      </c>
      <c r="J190" s="287">
        <v>268352.8</v>
      </c>
      <c r="K190" s="287">
        <v>268352.8</v>
      </c>
      <c r="L190" s="287" t="s">
        <v>200</v>
      </c>
      <c r="M190" s="287">
        <v>53670.559999999998</v>
      </c>
      <c r="N190" s="287">
        <v>322023.36</v>
      </c>
      <c r="O190" s="288"/>
      <c r="AU190" s="114"/>
      <c r="AV190" s="115"/>
      <c r="AW190" s="112" t="s">
        <v>513</v>
      </c>
      <c r="AX190" s="112" t="s">
        <v>562</v>
      </c>
      <c r="AY190" s="114"/>
      <c r="BA190" s="114"/>
    </row>
    <row r="191" spans="1:53" ht="15.75" x14ac:dyDescent="0.25">
      <c r="A191" s="280" t="s">
        <v>563</v>
      </c>
      <c r="B191" s="281" t="s">
        <v>516</v>
      </c>
      <c r="C191" s="282"/>
      <c r="D191" s="283"/>
      <c r="E191" s="284" t="s">
        <v>565</v>
      </c>
      <c r="F191" s="284"/>
      <c r="G191" s="284"/>
      <c r="H191" s="285" t="s">
        <v>526</v>
      </c>
      <c r="I191" s="303">
        <v>1</v>
      </c>
      <c r="J191" s="287">
        <v>613111.56000000006</v>
      </c>
      <c r="K191" s="287">
        <v>613111.56000000006</v>
      </c>
      <c r="L191" s="287" t="s">
        <v>200</v>
      </c>
      <c r="M191" s="287">
        <v>122622.31</v>
      </c>
      <c r="N191" s="287">
        <v>735733.87</v>
      </c>
      <c r="O191" s="288"/>
      <c r="AU191" s="114"/>
      <c r="AV191" s="115"/>
      <c r="AW191" s="112" t="s">
        <v>516</v>
      </c>
      <c r="AX191" s="112" t="s">
        <v>565</v>
      </c>
      <c r="AY191" s="114"/>
      <c r="BA191" s="114"/>
    </row>
    <row r="192" spans="1:53" ht="15.75" x14ac:dyDescent="0.25">
      <c r="A192" s="279" t="s">
        <v>566</v>
      </c>
      <c r="B192" s="279"/>
      <c r="C192" s="279"/>
      <c r="D192" s="279"/>
      <c r="E192" s="279"/>
      <c r="F192" s="279"/>
      <c r="G192" s="279"/>
      <c r="H192" s="279"/>
      <c r="I192" s="279"/>
      <c r="J192" s="279"/>
      <c r="K192" s="279"/>
      <c r="L192" s="279"/>
      <c r="M192" s="279"/>
      <c r="N192" s="279"/>
      <c r="O192" s="279"/>
      <c r="AU192" s="114"/>
      <c r="AV192" s="115" t="s">
        <v>566</v>
      </c>
      <c r="AY192" s="114"/>
      <c r="BA192" s="114"/>
    </row>
    <row r="193" spans="1:53" ht="15.75" x14ac:dyDescent="0.25">
      <c r="A193" s="279" t="s">
        <v>567</v>
      </c>
      <c r="B193" s="279"/>
      <c r="C193" s="279"/>
      <c r="D193" s="279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  <c r="O193" s="279"/>
      <c r="AU193" s="114"/>
      <c r="AV193" s="115" t="s">
        <v>567</v>
      </c>
      <c r="AY193" s="114"/>
      <c r="BA193" s="114"/>
    </row>
    <row r="194" spans="1:53" ht="15.75" x14ac:dyDescent="0.25">
      <c r="A194" s="280" t="s">
        <v>568</v>
      </c>
      <c r="B194" s="281" t="s">
        <v>645</v>
      </c>
      <c r="C194" s="282"/>
      <c r="D194" s="283"/>
      <c r="E194" s="284" t="s">
        <v>570</v>
      </c>
      <c r="F194" s="284"/>
      <c r="G194" s="284"/>
      <c r="H194" s="285" t="s">
        <v>234</v>
      </c>
      <c r="I194" s="290">
        <v>7.86</v>
      </c>
      <c r="J194" s="287">
        <v>4371.57</v>
      </c>
      <c r="K194" s="287">
        <v>34360.54</v>
      </c>
      <c r="L194" s="287" t="s">
        <v>200</v>
      </c>
      <c r="M194" s="287">
        <v>6872.11</v>
      </c>
      <c r="N194" s="287">
        <v>41232.65</v>
      </c>
      <c r="O194" s="288"/>
      <c r="AU194" s="114"/>
      <c r="AV194" s="115"/>
      <c r="AW194" s="112" t="s">
        <v>645</v>
      </c>
      <c r="AX194" s="112" t="s">
        <v>570</v>
      </c>
      <c r="AY194" s="114"/>
      <c r="BA194" s="114"/>
    </row>
    <row r="195" spans="1:53" ht="30.75" x14ac:dyDescent="0.25">
      <c r="A195" s="280" t="s">
        <v>571</v>
      </c>
      <c r="B195" s="281" t="s">
        <v>651</v>
      </c>
      <c r="C195" s="282"/>
      <c r="D195" s="283"/>
      <c r="E195" s="284" t="s">
        <v>573</v>
      </c>
      <c r="F195" s="284"/>
      <c r="G195" s="284"/>
      <c r="H195" s="285" t="s">
        <v>234</v>
      </c>
      <c r="I195" s="290">
        <v>7.86</v>
      </c>
      <c r="J195" s="287">
        <v>15604.63</v>
      </c>
      <c r="K195" s="287">
        <v>122652.39</v>
      </c>
      <c r="L195" s="287" t="s">
        <v>200</v>
      </c>
      <c r="M195" s="287">
        <v>24530.48</v>
      </c>
      <c r="N195" s="287">
        <v>147182.87</v>
      </c>
      <c r="O195" s="288"/>
      <c r="AU195" s="114"/>
      <c r="AV195" s="115"/>
      <c r="AW195" s="112" t="s">
        <v>651</v>
      </c>
      <c r="AX195" s="112" t="s">
        <v>573</v>
      </c>
      <c r="AY195" s="114"/>
      <c r="BA195" s="114"/>
    </row>
    <row r="196" spans="1:53" ht="30.75" x14ac:dyDescent="0.25">
      <c r="A196" s="280" t="s">
        <v>574</v>
      </c>
      <c r="B196" s="281" t="s">
        <v>524</v>
      </c>
      <c r="C196" s="282"/>
      <c r="D196" s="283"/>
      <c r="E196" s="284" t="s">
        <v>576</v>
      </c>
      <c r="F196" s="284"/>
      <c r="G196" s="284"/>
      <c r="H196" s="285" t="s">
        <v>577</v>
      </c>
      <c r="I196" s="303">
        <v>4</v>
      </c>
      <c r="J196" s="287">
        <v>1216.8599999999999</v>
      </c>
      <c r="K196" s="287">
        <v>4867.4399999999996</v>
      </c>
      <c r="L196" s="287" t="s">
        <v>200</v>
      </c>
      <c r="M196" s="287">
        <v>973.49</v>
      </c>
      <c r="N196" s="287">
        <v>5840.93</v>
      </c>
      <c r="O196" s="288"/>
      <c r="AU196" s="114"/>
      <c r="AV196" s="115"/>
      <c r="AW196" s="112" t="s">
        <v>524</v>
      </c>
      <c r="AX196" s="112" t="s">
        <v>576</v>
      </c>
      <c r="AY196" s="114"/>
      <c r="BA196" s="114"/>
    </row>
    <row r="197" spans="1:53" ht="15.75" x14ac:dyDescent="0.25">
      <c r="A197" s="279" t="s">
        <v>578</v>
      </c>
      <c r="B197" s="279"/>
      <c r="C197" s="279"/>
      <c r="D197" s="279"/>
      <c r="E197" s="279"/>
      <c r="F197" s="279"/>
      <c r="G197" s="279"/>
      <c r="H197" s="279"/>
      <c r="I197" s="279"/>
      <c r="J197" s="279"/>
      <c r="K197" s="279"/>
      <c r="L197" s="279"/>
      <c r="M197" s="279"/>
      <c r="N197" s="279"/>
      <c r="O197" s="279"/>
      <c r="AU197" s="114"/>
      <c r="AV197" s="115" t="s">
        <v>578</v>
      </c>
      <c r="AY197" s="114"/>
      <c r="BA197" s="114"/>
    </row>
    <row r="198" spans="1:53" ht="15.75" x14ac:dyDescent="0.25">
      <c r="A198" s="280" t="s">
        <v>579</v>
      </c>
      <c r="B198" s="281" t="s">
        <v>528</v>
      </c>
      <c r="C198" s="282"/>
      <c r="D198" s="283"/>
      <c r="E198" s="284" t="s">
        <v>581</v>
      </c>
      <c r="F198" s="284"/>
      <c r="G198" s="284"/>
      <c r="H198" s="285" t="s">
        <v>234</v>
      </c>
      <c r="I198" s="289">
        <v>4.431</v>
      </c>
      <c r="J198" s="287">
        <v>4165.5200000000004</v>
      </c>
      <c r="K198" s="287">
        <v>18457.419999999998</v>
      </c>
      <c r="L198" s="287" t="s">
        <v>200</v>
      </c>
      <c r="M198" s="287">
        <v>3691.48</v>
      </c>
      <c r="N198" s="287">
        <v>22148.9</v>
      </c>
      <c r="O198" s="288"/>
      <c r="AU198" s="114"/>
      <c r="AV198" s="115"/>
      <c r="AW198" s="112" t="s">
        <v>528</v>
      </c>
      <c r="AX198" s="112" t="s">
        <v>581</v>
      </c>
      <c r="AY198" s="114"/>
      <c r="BA198" s="114"/>
    </row>
    <row r="199" spans="1:53" ht="30.75" x14ac:dyDescent="0.25">
      <c r="A199" s="280" t="s">
        <v>582</v>
      </c>
      <c r="B199" s="281" t="s">
        <v>535</v>
      </c>
      <c r="C199" s="282"/>
      <c r="D199" s="283"/>
      <c r="E199" s="284" t="s">
        <v>584</v>
      </c>
      <c r="F199" s="284"/>
      <c r="G199" s="284"/>
      <c r="H199" s="285" t="s">
        <v>526</v>
      </c>
      <c r="I199" s="303">
        <v>2</v>
      </c>
      <c r="J199" s="287">
        <v>30896.79</v>
      </c>
      <c r="K199" s="287">
        <v>61793.58</v>
      </c>
      <c r="L199" s="287" t="s">
        <v>200</v>
      </c>
      <c r="M199" s="287">
        <v>12358.72</v>
      </c>
      <c r="N199" s="287">
        <v>74152.3</v>
      </c>
      <c r="O199" s="288"/>
      <c r="AU199" s="114"/>
      <c r="AV199" s="115"/>
      <c r="AW199" s="112" t="s">
        <v>535</v>
      </c>
      <c r="AX199" s="112" t="s">
        <v>584</v>
      </c>
      <c r="AY199" s="114"/>
      <c r="BA199" s="114"/>
    </row>
    <row r="200" spans="1:53" ht="15.75" x14ac:dyDescent="0.25">
      <c r="A200" s="280" t="s">
        <v>585</v>
      </c>
      <c r="B200" s="281" t="s">
        <v>546</v>
      </c>
      <c r="C200" s="282"/>
      <c r="D200" s="283"/>
      <c r="E200" s="284" t="s">
        <v>587</v>
      </c>
      <c r="F200" s="284"/>
      <c r="G200" s="284"/>
      <c r="H200" s="285" t="s">
        <v>234</v>
      </c>
      <c r="I200" s="289">
        <v>87.552000000000007</v>
      </c>
      <c r="J200" s="287">
        <v>5107.7</v>
      </c>
      <c r="K200" s="287">
        <v>447189.35</v>
      </c>
      <c r="L200" s="287" t="s">
        <v>200</v>
      </c>
      <c r="M200" s="287">
        <v>89437.87</v>
      </c>
      <c r="N200" s="287">
        <v>536627.22</v>
      </c>
      <c r="O200" s="288"/>
      <c r="AU200" s="114"/>
      <c r="AV200" s="115"/>
      <c r="AW200" s="112" t="s">
        <v>546</v>
      </c>
      <c r="AX200" s="112" t="s">
        <v>587</v>
      </c>
      <c r="AY200" s="114"/>
      <c r="BA200" s="114"/>
    </row>
    <row r="201" spans="1:53" ht="30.75" x14ac:dyDescent="0.25">
      <c r="A201" s="280" t="s">
        <v>588</v>
      </c>
      <c r="B201" s="281" t="s">
        <v>549</v>
      </c>
      <c r="C201" s="282"/>
      <c r="D201" s="283"/>
      <c r="E201" s="284" t="s">
        <v>590</v>
      </c>
      <c r="F201" s="284"/>
      <c r="G201" s="284"/>
      <c r="H201" s="285" t="s">
        <v>526</v>
      </c>
      <c r="I201" s="303">
        <v>2</v>
      </c>
      <c r="J201" s="287">
        <v>58059.91</v>
      </c>
      <c r="K201" s="287">
        <v>116119.82</v>
      </c>
      <c r="L201" s="287" t="s">
        <v>200</v>
      </c>
      <c r="M201" s="287">
        <v>23223.96</v>
      </c>
      <c r="N201" s="287">
        <v>139343.78</v>
      </c>
      <c r="O201" s="288"/>
      <c r="AU201" s="114"/>
      <c r="AV201" s="115"/>
      <c r="AW201" s="112" t="s">
        <v>549</v>
      </c>
      <c r="AX201" s="112" t="s">
        <v>590</v>
      </c>
      <c r="AY201" s="114"/>
      <c r="BA201" s="114"/>
    </row>
    <row r="202" spans="1:53" ht="30.75" x14ac:dyDescent="0.25">
      <c r="A202" s="280" t="s">
        <v>591</v>
      </c>
      <c r="B202" s="281" t="s">
        <v>556</v>
      </c>
      <c r="C202" s="282"/>
      <c r="D202" s="283"/>
      <c r="E202" s="284" t="s">
        <v>593</v>
      </c>
      <c r="F202" s="284"/>
      <c r="G202" s="284"/>
      <c r="H202" s="285" t="s">
        <v>526</v>
      </c>
      <c r="I202" s="303">
        <v>2</v>
      </c>
      <c r="J202" s="287">
        <v>56179.51</v>
      </c>
      <c r="K202" s="287">
        <v>112359.02</v>
      </c>
      <c r="L202" s="287" t="s">
        <v>200</v>
      </c>
      <c r="M202" s="287">
        <v>22471.8</v>
      </c>
      <c r="N202" s="287">
        <v>134830.82</v>
      </c>
      <c r="O202" s="288"/>
      <c r="AU202" s="114"/>
      <c r="AV202" s="115"/>
      <c r="AW202" s="112" t="s">
        <v>556</v>
      </c>
      <c r="AX202" s="112" t="s">
        <v>593</v>
      </c>
      <c r="AY202" s="114"/>
      <c r="BA202" s="114"/>
    </row>
    <row r="203" spans="1:53" ht="30.75" x14ac:dyDescent="0.25">
      <c r="A203" s="280" t="s">
        <v>594</v>
      </c>
      <c r="B203" s="281" t="s">
        <v>558</v>
      </c>
      <c r="C203" s="282"/>
      <c r="D203" s="283"/>
      <c r="E203" s="284" t="s">
        <v>596</v>
      </c>
      <c r="F203" s="284"/>
      <c r="G203" s="284"/>
      <c r="H203" s="285" t="s">
        <v>526</v>
      </c>
      <c r="I203" s="303">
        <v>14</v>
      </c>
      <c r="J203" s="287">
        <v>45725.19</v>
      </c>
      <c r="K203" s="287">
        <v>640152.66</v>
      </c>
      <c r="L203" s="287" t="s">
        <v>200</v>
      </c>
      <c r="M203" s="287">
        <v>128030.53</v>
      </c>
      <c r="N203" s="287">
        <v>768183.19</v>
      </c>
      <c r="O203" s="288"/>
      <c r="AU203" s="114"/>
      <c r="AV203" s="115"/>
      <c r="AW203" s="112" t="s">
        <v>558</v>
      </c>
      <c r="AX203" s="112" t="s">
        <v>596</v>
      </c>
      <c r="AY203" s="114"/>
      <c r="BA203" s="114"/>
    </row>
    <row r="204" spans="1:53" ht="30.75" x14ac:dyDescent="0.25">
      <c r="A204" s="280" t="s">
        <v>597</v>
      </c>
      <c r="B204" s="281" t="s">
        <v>658</v>
      </c>
      <c r="C204" s="282"/>
      <c r="D204" s="283"/>
      <c r="E204" s="284" t="s">
        <v>599</v>
      </c>
      <c r="F204" s="284"/>
      <c r="G204" s="284"/>
      <c r="H204" s="285" t="s">
        <v>526</v>
      </c>
      <c r="I204" s="303">
        <v>7</v>
      </c>
      <c r="J204" s="287">
        <v>48603.47</v>
      </c>
      <c r="K204" s="287">
        <v>340224.29</v>
      </c>
      <c r="L204" s="287" t="s">
        <v>200</v>
      </c>
      <c r="M204" s="287">
        <v>68044.86</v>
      </c>
      <c r="N204" s="287">
        <v>408269.15</v>
      </c>
      <c r="O204" s="288"/>
      <c r="AU204" s="114"/>
      <c r="AV204" s="115"/>
      <c r="AW204" s="112" t="s">
        <v>658</v>
      </c>
      <c r="AX204" s="112" t="s">
        <v>599</v>
      </c>
      <c r="AY204" s="114"/>
      <c r="BA204" s="114"/>
    </row>
    <row r="205" spans="1:53" ht="45.75" x14ac:dyDescent="0.25">
      <c r="A205" s="280" t="s">
        <v>600</v>
      </c>
      <c r="B205" s="281" t="s">
        <v>662</v>
      </c>
      <c r="C205" s="282"/>
      <c r="D205" s="283"/>
      <c r="E205" s="284" t="s">
        <v>602</v>
      </c>
      <c r="F205" s="284"/>
      <c r="G205" s="284"/>
      <c r="H205" s="285" t="s">
        <v>526</v>
      </c>
      <c r="I205" s="303">
        <v>2</v>
      </c>
      <c r="J205" s="287">
        <v>30521.18</v>
      </c>
      <c r="K205" s="287">
        <v>61042.36</v>
      </c>
      <c r="L205" s="287" t="s">
        <v>200</v>
      </c>
      <c r="M205" s="287">
        <v>12208.47</v>
      </c>
      <c r="N205" s="287">
        <v>73250.83</v>
      </c>
      <c r="O205" s="288"/>
      <c r="AU205" s="114"/>
      <c r="AV205" s="115"/>
      <c r="AW205" s="112" t="s">
        <v>662</v>
      </c>
      <c r="AX205" s="112" t="s">
        <v>602</v>
      </c>
      <c r="AY205" s="114"/>
      <c r="BA205" s="114"/>
    </row>
    <row r="206" spans="1:53" ht="45.75" x14ac:dyDescent="0.25">
      <c r="A206" s="280" t="s">
        <v>603</v>
      </c>
      <c r="B206" s="281" t="s">
        <v>561</v>
      </c>
      <c r="C206" s="282"/>
      <c r="D206" s="283"/>
      <c r="E206" s="284" t="s">
        <v>605</v>
      </c>
      <c r="F206" s="284"/>
      <c r="G206" s="284"/>
      <c r="H206" s="285" t="s">
        <v>526</v>
      </c>
      <c r="I206" s="303">
        <v>2</v>
      </c>
      <c r="J206" s="287">
        <v>30521.18</v>
      </c>
      <c r="K206" s="287">
        <v>61042.36</v>
      </c>
      <c r="L206" s="287" t="s">
        <v>200</v>
      </c>
      <c r="M206" s="287">
        <v>12208.47</v>
      </c>
      <c r="N206" s="287">
        <v>73250.83</v>
      </c>
      <c r="O206" s="288"/>
      <c r="AU206" s="114"/>
      <c r="AV206" s="115"/>
      <c r="AW206" s="112" t="s">
        <v>561</v>
      </c>
      <c r="AX206" s="112" t="s">
        <v>605</v>
      </c>
      <c r="AY206" s="114"/>
      <c r="BA206" s="114"/>
    </row>
    <row r="207" spans="1:53" ht="15.75" x14ac:dyDescent="0.25">
      <c r="A207" s="280" t="s">
        <v>606</v>
      </c>
      <c r="B207" s="281" t="s">
        <v>564</v>
      </c>
      <c r="C207" s="282"/>
      <c r="D207" s="283"/>
      <c r="E207" s="284" t="s">
        <v>608</v>
      </c>
      <c r="F207" s="284"/>
      <c r="G207" s="284"/>
      <c r="H207" s="285" t="s">
        <v>526</v>
      </c>
      <c r="I207" s="303">
        <v>69</v>
      </c>
      <c r="J207" s="287">
        <v>1713.43</v>
      </c>
      <c r="K207" s="287">
        <v>118226.67</v>
      </c>
      <c r="L207" s="287" t="s">
        <v>200</v>
      </c>
      <c r="M207" s="287">
        <v>23645.33</v>
      </c>
      <c r="N207" s="287">
        <v>141872</v>
      </c>
      <c r="O207" s="288"/>
      <c r="AU207" s="114"/>
      <c r="AV207" s="115"/>
      <c r="AW207" s="112" t="s">
        <v>564</v>
      </c>
      <c r="AX207" s="112" t="s">
        <v>608</v>
      </c>
      <c r="AY207" s="114"/>
      <c r="BA207" s="114"/>
    </row>
    <row r="208" spans="1:53" ht="30.75" x14ac:dyDescent="0.25">
      <c r="A208" s="280" t="s">
        <v>609</v>
      </c>
      <c r="B208" s="281" t="s">
        <v>572</v>
      </c>
      <c r="C208" s="282"/>
      <c r="D208" s="283"/>
      <c r="E208" s="284" t="s">
        <v>611</v>
      </c>
      <c r="F208" s="284"/>
      <c r="G208" s="284"/>
      <c r="H208" s="285" t="s">
        <v>526</v>
      </c>
      <c r="I208" s="303">
        <v>69</v>
      </c>
      <c r="J208" s="287">
        <v>3953.59</v>
      </c>
      <c r="K208" s="287">
        <v>272797.71000000002</v>
      </c>
      <c r="L208" s="287" t="s">
        <v>200</v>
      </c>
      <c r="M208" s="287">
        <v>54559.54</v>
      </c>
      <c r="N208" s="287">
        <v>327357.25</v>
      </c>
      <c r="O208" s="288"/>
      <c r="AU208" s="114"/>
      <c r="AV208" s="115"/>
      <c r="AW208" s="112" t="s">
        <v>572</v>
      </c>
      <c r="AX208" s="112" t="s">
        <v>611</v>
      </c>
      <c r="AY208" s="114"/>
      <c r="BA208" s="114"/>
    </row>
    <row r="209" spans="1:53" ht="15.75" x14ac:dyDescent="0.25">
      <c r="A209" s="279" t="s">
        <v>612</v>
      </c>
      <c r="B209" s="279"/>
      <c r="C209" s="279"/>
      <c r="D209" s="279"/>
      <c r="E209" s="279"/>
      <c r="F209" s="279"/>
      <c r="G209" s="279"/>
      <c r="H209" s="279"/>
      <c r="I209" s="279"/>
      <c r="J209" s="279"/>
      <c r="K209" s="279"/>
      <c r="L209" s="279"/>
      <c r="M209" s="279"/>
      <c r="N209" s="279"/>
      <c r="O209" s="279"/>
      <c r="AU209" s="114"/>
      <c r="AV209" s="115" t="s">
        <v>612</v>
      </c>
      <c r="AY209" s="114"/>
      <c r="BA209" s="114"/>
    </row>
    <row r="210" spans="1:53" ht="45.75" x14ac:dyDescent="0.25">
      <c r="A210" s="280" t="s">
        <v>613</v>
      </c>
      <c r="B210" s="281" t="s">
        <v>575</v>
      </c>
      <c r="C210" s="282"/>
      <c r="D210" s="283"/>
      <c r="E210" s="284" t="s">
        <v>615</v>
      </c>
      <c r="F210" s="284"/>
      <c r="G210" s="284"/>
      <c r="H210" s="285" t="s">
        <v>230</v>
      </c>
      <c r="I210" s="292">
        <v>0.24512999999999999</v>
      </c>
      <c r="J210" s="287">
        <v>266378.65999999997</v>
      </c>
      <c r="K210" s="287">
        <v>65297.4</v>
      </c>
      <c r="L210" s="287" t="s">
        <v>200</v>
      </c>
      <c r="M210" s="287">
        <v>13059.48</v>
      </c>
      <c r="N210" s="287">
        <v>78356.88</v>
      </c>
      <c r="O210" s="288"/>
      <c r="AU210" s="114"/>
      <c r="AV210" s="115"/>
      <c r="AW210" s="112" t="s">
        <v>575</v>
      </c>
      <c r="AX210" s="112" t="s">
        <v>615</v>
      </c>
      <c r="AY210" s="114"/>
      <c r="BA210" s="114"/>
    </row>
    <row r="211" spans="1:53" ht="45.75" x14ac:dyDescent="0.25">
      <c r="A211" s="280" t="s">
        <v>616</v>
      </c>
      <c r="B211" s="281" t="s">
        <v>583</v>
      </c>
      <c r="C211" s="282"/>
      <c r="D211" s="283"/>
      <c r="E211" s="284" t="s">
        <v>618</v>
      </c>
      <c r="F211" s="284"/>
      <c r="G211" s="284"/>
      <c r="H211" s="285" t="s">
        <v>234</v>
      </c>
      <c r="I211" s="289">
        <v>24.513000000000002</v>
      </c>
      <c r="J211" s="287">
        <v>15213.11</v>
      </c>
      <c r="K211" s="287">
        <v>372918.97</v>
      </c>
      <c r="L211" s="287" t="s">
        <v>200</v>
      </c>
      <c r="M211" s="287">
        <v>74583.789999999994</v>
      </c>
      <c r="N211" s="287">
        <v>447502.76</v>
      </c>
      <c r="O211" s="288"/>
      <c r="AU211" s="114"/>
      <c r="AV211" s="115"/>
      <c r="AW211" s="112" t="s">
        <v>583</v>
      </c>
      <c r="AX211" s="112" t="s">
        <v>618</v>
      </c>
      <c r="AY211" s="114"/>
      <c r="BA211" s="114"/>
    </row>
    <row r="212" spans="1:53" ht="15.75" x14ac:dyDescent="0.25">
      <c r="A212" s="279" t="s">
        <v>619</v>
      </c>
      <c r="B212" s="279"/>
      <c r="C212" s="279"/>
      <c r="D212" s="279"/>
      <c r="E212" s="279"/>
      <c r="F212" s="279"/>
      <c r="G212" s="279"/>
      <c r="H212" s="279"/>
      <c r="I212" s="279"/>
      <c r="J212" s="279"/>
      <c r="K212" s="279"/>
      <c r="L212" s="279"/>
      <c r="M212" s="279"/>
      <c r="N212" s="279"/>
      <c r="O212" s="279"/>
      <c r="AU212" s="114"/>
      <c r="AV212" s="115" t="s">
        <v>619</v>
      </c>
      <c r="AY212" s="114"/>
      <c r="BA212" s="114"/>
    </row>
    <row r="213" spans="1:53" ht="30.75" x14ac:dyDescent="0.25">
      <c r="A213" s="280" t="s">
        <v>620</v>
      </c>
      <c r="B213" s="281" t="s">
        <v>589</v>
      </c>
      <c r="C213" s="282"/>
      <c r="D213" s="283"/>
      <c r="E213" s="284" t="s">
        <v>622</v>
      </c>
      <c r="F213" s="284"/>
      <c r="G213" s="284"/>
      <c r="H213" s="285" t="s">
        <v>234</v>
      </c>
      <c r="I213" s="289">
        <v>21.792000000000002</v>
      </c>
      <c r="J213" s="287">
        <v>4371.45</v>
      </c>
      <c r="K213" s="287">
        <v>95262.64</v>
      </c>
      <c r="L213" s="287" t="s">
        <v>200</v>
      </c>
      <c r="M213" s="287">
        <v>19052.53</v>
      </c>
      <c r="N213" s="287">
        <v>114315.17</v>
      </c>
      <c r="O213" s="288"/>
      <c r="AU213" s="114"/>
      <c r="AV213" s="115"/>
      <c r="AW213" s="112" t="s">
        <v>589</v>
      </c>
      <c r="AX213" s="112" t="s">
        <v>622</v>
      </c>
      <c r="AY213" s="114"/>
      <c r="BA213" s="114"/>
    </row>
    <row r="214" spans="1:53" ht="60.75" x14ac:dyDescent="0.25">
      <c r="A214" s="280" t="s">
        <v>623</v>
      </c>
      <c r="B214" s="281" t="s">
        <v>667</v>
      </c>
      <c r="C214" s="282"/>
      <c r="D214" s="283"/>
      <c r="E214" s="284" t="s">
        <v>625</v>
      </c>
      <c r="F214" s="284"/>
      <c r="G214" s="284"/>
      <c r="H214" s="285" t="s">
        <v>526</v>
      </c>
      <c r="I214" s="303">
        <v>10</v>
      </c>
      <c r="J214" s="287">
        <v>81363.62</v>
      </c>
      <c r="K214" s="287">
        <v>813636.2</v>
      </c>
      <c r="L214" s="287" t="s">
        <v>200</v>
      </c>
      <c r="M214" s="287">
        <v>162727.24</v>
      </c>
      <c r="N214" s="287">
        <v>976363.44</v>
      </c>
      <c r="O214" s="288"/>
      <c r="AU214" s="114"/>
      <c r="AV214" s="115"/>
      <c r="AW214" s="112" t="s">
        <v>667</v>
      </c>
      <c r="AX214" s="112" t="s">
        <v>625</v>
      </c>
      <c r="AY214" s="114"/>
      <c r="BA214" s="114"/>
    </row>
    <row r="215" spans="1:53" ht="15.75" x14ac:dyDescent="0.25">
      <c r="A215" s="279" t="s">
        <v>626</v>
      </c>
      <c r="B215" s="279"/>
      <c r="C215" s="279"/>
      <c r="D215" s="279"/>
      <c r="E215" s="279"/>
      <c r="F215" s="279"/>
      <c r="G215" s="279"/>
      <c r="H215" s="279"/>
      <c r="I215" s="279"/>
      <c r="J215" s="279"/>
      <c r="K215" s="279"/>
      <c r="L215" s="279"/>
      <c r="M215" s="279"/>
      <c r="N215" s="279"/>
      <c r="O215" s="279"/>
      <c r="AU215" s="114"/>
      <c r="AV215" s="115" t="s">
        <v>626</v>
      </c>
      <c r="AY215" s="114"/>
      <c r="BA215" s="114"/>
    </row>
    <row r="216" spans="1:53" ht="30.75" x14ac:dyDescent="0.25">
      <c r="A216" s="280" t="s">
        <v>627</v>
      </c>
      <c r="B216" s="281" t="s">
        <v>673</v>
      </c>
      <c r="C216" s="282"/>
      <c r="D216" s="283"/>
      <c r="E216" s="284" t="s">
        <v>629</v>
      </c>
      <c r="F216" s="284"/>
      <c r="G216" s="284"/>
      <c r="H216" s="285" t="s">
        <v>230</v>
      </c>
      <c r="I216" s="292">
        <v>0.13741</v>
      </c>
      <c r="J216" s="287">
        <v>312075.46999999997</v>
      </c>
      <c r="K216" s="287">
        <v>42882.29</v>
      </c>
      <c r="L216" s="287" t="s">
        <v>200</v>
      </c>
      <c r="M216" s="287">
        <v>8576.4599999999991</v>
      </c>
      <c r="N216" s="287">
        <v>51458.75</v>
      </c>
      <c r="O216" s="288"/>
      <c r="AU216" s="114"/>
      <c r="AV216" s="115"/>
      <c r="AW216" s="112" t="s">
        <v>673</v>
      </c>
      <c r="AX216" s="112" t="s">
        <v>629</v>
      </c>
      <c r="AY216" s="114"/>
      <c r="BA216" s="114"/>
    </row>
    <row r="217" spans="1:53" ht="15.75" x14ac:dyDescent="0.25">
      <c r="A217" s="279" t="s">
        <v>630</v>
      </c>
      <c r="B217" s="279"/>
      <c r="C217" s="279"/>
      <c r="D217" s="279"/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  <c r="O217" s="279"/>
      <c r="AU217" s="114"/>
      <c r="AV217" s="115" t="s">
        <v>630</v>
      </c>
      <c r="AY217" s="114"/>
      <c r="BA217" s="114"/>
    </row>
    <row r="218" spans="1:53" ht="15.75" x14ac:dyDescent="0.25">
      <c r="A218" s="279" t="s">
        <v>631</v>
      </c>
      <c r="B218" s="279"/>
      <c r="C218" s="279"/>
      <c r="D218" s="279"/>
      <c r="E218" s="279"/>
      <c r="F218" s="279"/>
      <c r="G218" s="279"/>
      <c r="H218" s="279"/>
      <c r="I218" s="279"/>
      <c r="J218" s="279"/>
      <c r="K218" s="279"/>
      <c r="L218" s="279"/>
      <c r="M218" s="279"/>
      <c r="N218" s="279"/>
      <c r="O218" s="279"/>
      <c r="AU218" s="114"/>
      <c r="AV218" s="115" t="s">
        <v>631</v>
      </c>
      <c r="AY218" s="114"/>
      <c r="BA218" s="114"/>
    </row>
    <row r="219" spans="1:53" ht="30.75" x14ac:dyDescent="0.25">
      <c r="A219" s="280" t="s">
        <v>632</v>
      </c>
      <c r="B219" s="281" t="s">
        <v>676</v>
      </c>
      <c r="C219" s="282"/>
      <c r="D219" s="283"/>
      <c r="E219" s="284" t="s">
        <v>634</v>
      </c>
      <c r="F219" s="284"/>
      <c r="G219" s="284"/>
      <c r="H219" s="285" t="s">
        <v>230</v>
      </c>
      <c r="I219" s="291">
        <v>0.36659999999999998</v>
      </c>
      <c r="J219" s="287">
        <v>61126.43</v>
      </c>
      <c r="K219" s="287">
        <v>22408.95</v>
      </c>
      <c r="L219" s="287" t="s">
        <v>200</v>
      </c>
      <c r="M219" s="287">
        <v>4481.79</v>
      </c>
      <c r="N219" s="287">
        <v>26890.74</v>
      </c>
      <c r="O219" s="288"/>
      <c r="AU219" s="114"/>
      <c r="AV219" s="115"/>
      <c r="AW219" s="112" t="s">
        <v>676</v>
      </c>
      <c r="AX219" s="112" t="s">
        <v>634</v>
      </c>
      <c r="AY219" s="114"/>
      <c r="BA219" s="114"/>
    </row>
    <row r="220" spans="1:53" ht="30.75" x14ac:dyDescent="0.25">
      <c r="A220" s="280" t="s">
        <v>635</v>
      </c>
      <c r="B220" s="281" t="s">
        <v>679</v>
      </c>
      <c r="C220" s="282"/>
      <c r="D220" s="283"/>
      <c r="E220" s="284" t="s">
        <v>637</v>
      </c>
      <c r="F220" s="284"/>
      <c r="G220" s="284"/>
      <c r="H220" s="285" t="s">
        <v>230</v>
      </c>
      <c r="I220" s="291">
        <v>0.36659999999999998</v>
      </c>
      <c r="J220" s="287">
        <v>602807.97</v>
      </c>
      <c r="K220" s="287">
        <v>220989.4</v>
      </c>
      <c r="L220" s="287" t="s">
        <v>200</v>
      </c>
      <c r="M220" s="287">
        <v>44197.88</v>
      </c>
      <c r="N220" s="287">
        <v>265187.28000000003</v>
      </c>
      <c r="O220" s="288"/>
      <c r="AU220" s="114"/>
      <c r="AV220" s="115"/>
      <c r="AW220" s="112" t="s">
        <v>679</v>
      </c>
      <c r="AX220" s="112" t="s">
        <v>637</v>
      </c>
      <c r="AY220" s="114"/>
      <c r="BA220" s="114"/>
    </row>
    <row r="221" spans="1:53" ht="15.75" x14ac:dyDescent="0.25">
      <c r="A221" s="280" t="s">
        <v>638</v>
      </c>
      <c r="B221" s="281" t="s">
        <v>688</v>
      </c>
      <c r="C221" s="282"/>
      <c r="D221" s="283"/>
      <c r="E221" s="284" t="s">
        <v>376</v>
      </c>
      <c r="F221" s="284"/>
      <c r="G221" s="284"/>
      <c r="H221" s="285" t="s">
        <v>377</v>
      </c>
      <c r="I221" s="286">
        <v>5.5</v>
      </c>
      <c r="J221" s="287">
        <v>97.35</v>
      </c>
      <c r="K221" s="287">
        <v>535.42999999999995</v>
      </c>
      <c r="L221" s="287" t="s">
        <v>200</v>
      </c>
      <c r="M221" s="287">
        <v>107.09</v>
      </c>
      <c r="N221" s="287">
        <v>642.52</v>
      </c>
      <c r="O221" s="288"/>
      <c r="AU221" s="114"/>
      <c r="AV221" s="115"/>
      <c r="AW221" s="112" t="s">
        <v>688</v>
      </c>
      <c r="AX221" s="112" t="s">
        <v>376</v>
      </c>
      <c r="AY221" s="114"/>
      <c r="BA221" s="114"/>
    </row>
    <row r="222" spans="1:53" ht="15.75" x14ac:dyDescent="0.25">
      <c r="A222" s="280" t="s">
        <v>640</v>
      </c>
      <c r="B222" s="281" t="s">
        <v>694</v>
      </c>
      <c r="C222" s="282"/>
      <c r="D222" s="283"/>
      <c r="E222" s="284" t="s">
        <v>642</v>
      </c>
      <c r="F222" s="284"/>
      <c r="G222" s="284"/>
      <c r="H222" s="285" t="s">
        <v>199</v>
      </c>
      <c r="I222" s="291">
        <v>3.7000000000000002E-3</v>
      </c>
      <c r="J222" s="287">
        <v>31059.46</v>
      </c>
      <c r="K222" s="287">
        <v>114.92</v>
      </c>
      <c r="L222" s="287" t="s">
        <v>200</v>
      </c>
      <c r="M222" s="287">
        <v>22.98</v>
      </c>
      <c r="N222" s="287">
        <v>137.9</v>
      </c>
      <c r="O222" s="288"/>
      <c r="AU222" s="114"/>
      <c r="AV222" s="115"/>
      <c r="AW222" s="112" t="s">
        <v>694</v>
      </c>
      <c r="AX222" s="112" t="s">
        <v>642</v>
      </c>
      <c r="AY222" s="114"/>
      <c r="BA222" s="114"/>
    </row>
    <row r="223" spans="1:53" ht="15.75" x14ac:dyDescent="0.25">
      <c r="A223" s="279" t="s">
        <v>643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  <c r="O223" s="279"/>
      <c r="AU223" s="114"/>
      <c r="AV223" s="115" t="s">
        <v>643</v>
      </c>
      <c r="AY223" s="114"/>
      <c r="BA223" s="114"/>
    </row>
    <row r="224" spans="1:53" ht="30.75" x14ac:dyDescent="0.25">
      <c r="A224" s="280" t="s">
        <v>644</v>
      </c>
      <c r="B224" s="281" t="s">
        <v>592</v>
      </c>
      <c r="C224" s="282"/>
      <c r="D224" s="283"/>
      <c r="E224" s="284" t="s">
        <v>646</v>
      </c>
      <c r="F224" s="284"/>
      <c r="G224" s="284"/>
      <c r="H224" s="285" t="s">
        <v>230</v>
      </c>
      <c r="I224" s="291">
        <v>2.3925999999999998</v>
      </c>
      <c r="J224" s="287">
        <v>71724.12</v>
      </c>
      <c r="K224" s="287">
        <v>171607.13</v>
      </c>
      <c r="L224" s="287" t="s">
        <v>200</v>
      </c>
      <c r="M224" s="287">
        <v>34321.43</v>
      </c>
      <c r="N224" s="287">
        <v>205928.56</v>
      </c>
      <c r="O224" s="288"/>
      <c r="AU224" s="114"/>
      <c r="AV224" s="115"/>
      <c r="AW224" s="112" t="s">
        <v>592</v>
      </c>
      <c r="AX224" s="112" t="s">
        <v>646</v>
      </c>
      <c r="AY224" s="114"/>
      <c r="BA224" s="114"/>
    </row>
    <row r="225" spans="1:53" ht="45.75" x14ac:dyDescent="0.25">
      <c r="A225" s="280" t="s">
        <v>647</v>
      </c>
      <c r="B225" s="281" t="s">
        <v>595</v>
      </c>
      <c r="C225" s="282"/>
      <c r="D225" s="283"/>
      <c r="E225" s="284" t="s">
        <v>649</v>
      </c>
      <c r="F225" s="284"/>
      <c r="G225" s="284"/>
      <c r="H225" s="285" t="s">
        <v>234</v>
      </c>
      <c r="I225" s="291">
        <v>244.04519999999999</v>
      </c>
      <c r="J225" s="287">
        <v>1876.78</v>
      </c>
      <c r="K225" s="287">
        <v>458019.15</v>
      </c>
      <c r="L225" s="287" t="s">
        <v>200</v>
      </c>
      <c r="M225" s="287">
        <v>91603.83</v>
      </c>
      <c r="N225" s="287">
        <v>549622.98</v>
      </c>
      <c r="O225" s="288"/>
      <c r="AU225" s="114"/>
      <c r="AV225" s="115"/>
      <c r="AW225" s="112" t="s">
        <v>595</v>
      </c>
      <c r="AX225" s="112" t="s">
        <v>649</v>
      </c>
      <c r="AY225" s="114"/>
      <c r="BA225" s="114"/>
    </row>
    <row r="226" spans="1:53" ht="15.75" x14ac:dyDescent="0.25">
      <c r="A226" s="280" t="s">
        <v>650</v>
      </c>
      <c r="B226" s="281" t="s">
        <v>598</v>
      </c>
      <c r="C226" s="282"/>
      <c r="D226" s="283"/>
      <c r="E226" s="284" t="s">
        <v>652</v>
      </c>
      <c r="F226" s="284"/>
      <c r="G226" s="284"/>
      <c r="H226" s="285" t="s">
        <v>511</v>
      </c>
      <c r="I226" s="291">
        <v>2.2871000000000001</v>
      </c>
      <c r="J226" s="287">
        <v>15117.12</v>
      </c>
      <c r="K226" s="287">
        <v>34574.370000000003</v>
      </c>
      <c r="L226" s="287" t="s">
        <v>200</v>
      </c>
      <c r="M226" s="287">
        <v>6914.87</v>
      </c>
      <c r="N226" s="287">
        <v>41489.24</v>
      </c>
      <c r="O226" s="288"/>
      <c r="AU226" s="114"/>
      <c r="AV226" s="115"/>
      <c r="AW226" s="112" t="s">
        <v>598</v>
      </c>
      <c r="AX226" s="112" t="s">
        <v>652</v>
      </c>
      <c r="AY226" s="114"/>
      <c r="BA226" s="114"/>
    </row>
    <row r="227" spans="1:53" ht="15.75" x14ac:dyDescent="0.25">
      <c r="A227" s="280" t="s">
        <v>653</v>
      </c>
      <c r="B227" s="281" t="s">
        <v>601</v>
      </c>
      <c r="C227" s="282"/>
      <c r="D227" s="283"/>
      <c r="E227" s="284" t="s">
        <v>655</v>
      </c>
      <c r="F227" s="284"/>
      <c r="G227" s="284"/>
      <c r="H227" s="285" t="s">
        <v>321</v>
      </c>
      <c r="I227" s="303">
        <v>231</v>
      </c>
      <c r="J227" s="287">
        <v>219.26</v>
      </c>
      <c r="K227" s="287">
        <v>50649.06</v>
      </c>
      <c r="L227" s="287" t="s">
        <v>200</v>
      </c>
      <c r="M227" s="287">
        <v>10129.81</v>
      </c>
      <c r="N227" s="287">
        <v>60778.87</v>
      </c>
      <c r="O227" s="288"/>
      <c r="AU227" s="114"/>
      <c r="AV227" s="115"/>
      <c r="AW227" s="112" t="s">
        <v>601</v>
      </c>
      <c r="AX227" s="112" t="s">
        <v>655</v>
      </c>
      <c r="AY227" s="114"/>
      <c r="BA227" s="114"/>
    </row>
    <row r="228" spans="1:53" ht="15.75" x14ac:dyDescent="0.25">
      <c r="A228" s="279" t="s">
        <v>656</v>
      </c>
      <c r="B228" s="279"/>
      <c r="C228" s="279"/>
      <c r="D228" s="279"/>
      <c r="E228" s="279"/>
      <c r="F228" s="279"/>
      <c r="G228" s="279"/>
      <c r="H228" s="279"/>
      <c r="I228" s="279"/>
      <c r="J228" s="279"/>
      <c r="K228" s="279"/>
      <c r="L228" s="279"/>
      <c r="M228" s="279"/>
      <c r="N228" s="279"/>
      <c r="O228" s="279"/>
      <c r="AU228" s="114"/>
      <c r="AV228" s="115" t="s">
        <v>656</v>
      </c>
      <c r="AY228" s="114"/>
      <c r="BA228" s="114"/>
    </row>
    <row r="229" spans="1:53" ht="30.75" x14ac:dyDescent="0.25">
      <c r="A229" s="280" t="s">
        <v>657</v>
      </c>
      <c r="B229" s="281" t="s">
        <v>604</v>
      </c>
      <c r="C229" s="282"/>
      <c r="D229" s="283"/>
      <c r="E229" s="284" t="s">
        <v>646</v>
      </c>
      <c r="F229" s="284"/>
      <c r="G229" s="284"/>
      <c r="H229" s="285" t="s">
        <v>230</v>
      </c>
      <c r="I229" s="289">
        <v>7.7919999999999998</v>
      </c>
      <c r="J229" s="287">
        <v>71724.56</v>
      </c>
      <c r="K229" s="287">
        <v>558877.77</v>
      </c>
      <c r="L229" s="287" t="s">
        <v>200</v>
      </c>
      <c r="M229" s="287">
        <v>111775.55</v>
      </c>
      <c r="N229" s="287">
        <v>670653.31999999995</v>
      </c>
      <c r="O229" s="288"/>
      <c r="AU229" s="114"/>
      <c r="AV229" s="115"/>
      <c r="AW229" s="112" t="s">
        <v>604</v>
      </c>
      <c r="AX229" s="112" t="s">
        <v>646</v>
      </c>
      <c r="AY229" s="114"/>
      <c r="BA229" s="114"/>
    </row>
    <row r="230" spans="1:53" ht="45.75" x14ac:dyDescent="0.25">
      <c r="A230" s="280" t="s">
        <v>659</v>
      </c>
      <c r="B230" s="281" t="s">
        <v>704</v>
      </c>
      <c r="C230" s="282"/>
      <c r="D230" s="283"/>
      <c r="E230" s="284" t="s">
        <v>649</v>
      </c>
      <c r="F230" s="284"/>
      <c r="G230" s="284"/>
      <c r="H230" s="285" t="s">
        <v>234</v>
      </c>
      <c r="I230" s="289">
        <v>794.78399999999999</v>
      </c>
      <c r="J230" s="287">
        <v>1876.78</v>
      </c>
      <c r="K230" s="287">
        <v>1491634.72</v>
      </c>
      <c r="L230" s="287" t="s">
        <v>200</v>
      </c>
      <c r="M230" s="287">
        <v>298326.94</v>
      </c>
      <c r="N230" s="287">
        <v>1789961.66</v>
      </c>
      <c r="O230" s="288"/>
      <c r="AU230" s="114"/>
      <c r="AV230" s="115"/>
      <c r="AW230" s="112" t="s">
        <v>704</v>
      </c>
      <c r="AX230" s="112" t="s">
        <v>649</v>
      </c>
      <c r="AY230" s="114"/>
      <c r="BA230" s="114"/>
    </row>
    <row r="231" spans="1:53" ht="15.75" x14ac:dyDescent="0.25">
      <c r="A231" s="280" t="s">
        <v>661</v>
      </c>
      <c r="B231" s="281" t="s">
        <v>610</v>
      </c>
      <c r="C231" s="282"/>
      <c r="D231" s="283"/>
      <c r="E231" s="284" t="s">
        <v>652</v>
      </c>
      <c r="F231" s="284"/>
      <c r="G231" s="284"/>
      <c r="H231" s="285" t="s">
        <v>511</v>
      </c>
      <c r="I231" s="289">
        <v>4.4029999999999996</v>
      </c>
      <c r="J231" s="287">
        <v>15117.05</v>
      </c>
      <c r="K231" s="287">
        <v>66560.37</v>
      </c>
      <c r="L231" s="287" t="s">
        <v>200</v>
      </c>
      <c r="M231" s="287">
        <v>13312.07</v>
      </c>
      <c r="N231" s="287">
        <v>79872.44</v>
      </c>
      <c r="O231" s="288"/>
      <c r="AU231" s="114"/>
      <c r="AV231" s="115"/>
      <c r="AW231" s="112" t="s">
        <v>610</v>
      </c>
      <c r="AX231" s="112" t="s">
        <v>652</v>
      </c>
      <c r="AY231" s="114"/>
      <c r="BA231" s="114"/>
    </row>
    <row r="232" spans="1:53" ht="15.75" x14ac:dyDescent="0.25">
      <c r="A232" s="280" t="s">
        <v>663</v>
      </c>
      <c r="B232" s="281" t="s">
        <v>617</v>
      </c>
      <c r="C232" s="282"/>
      <c r="D232" s="283"/>
      <c r="E232" s="284" t="s">
        <v>655</v>
      </c>
      <c r="F232" s="284"/>
      <c r="G232" s="284"/>
      <c r="H232" s="285" t="s">
        <v>321</v>
      </c>
      <c r="I232" s="286">
        <v>444.7</v>
      </c>
      <c r="J232" s="287">
        <v>219.26</v>
      </c>
      <c r="K232" s="287">
        <v>97504.92</v>
      </c>
      <c r="L232" s="287" t="s">
        <v>200</v>
      </c>
      <c r="M232" s="287">
        <v>19500.98</v>
      </c>
      <c r="N232" s="287">
        <v>117005.9</v>
      </c>
      <c r="O232" s="288"/>
      <c r="AU232" s="114"/>
      <c r="AV232" s="115"/>
      <c r="AW232" s="112" t="s">
        <v>617</v>
      </c>
      <c r="AX232" s="112" t="s">
        <v>655</v>
      </c>
      <c r="AY232" s="114"/>
      <c r="BA232" s="114"/>
    </row>
    <row r="233" spans="1:53" ht="15.75" x14ac:dyDescent="0.25">
      <c r="A233" s="279" t="s">
        <v>665</v>
      </c>
      <c r="B233" s="279"/>
      <c r="C233" s="279"/>
      <c r="D233" s="279"/>
      <c r="E233" s="279"/>
      <c r="F233" s="279"/>
      <c r="G233" s="279"/>
      <c r="H233" s="279"/>
      <c r="I233" s="279"/>
      <c r="J233" s="279"/>
      <c r="K233" s="279"/>
      <c r="L233" s="279"/>
      <c r="M233" s="279"/>
      <c r="N233" s="279"/>
      <c r="O233" s="279"/>
      <c r="AU233" s="114"/>
      <c r="AV233" s="115" t="s">
        <v>665</v>
      </c>
      <c r="AY233" s="114"/>
      <c r="BA233" s="114"/>
    </row>
    <row r="234" spans="1:53" ht="30.75" x14ac:dyDescent="0.25">
      <c r="A234" s="280" t="s">
        <v>666</v>
      </c>
      <c r="B234" s="281" t="s">
        <v>624</v>
      </c>
      <c r="C234" s="282"/>
      <c r="D234" s="283"/>
      <c r="E234" s="284" t="s">
        <v>668</v>
      </c>
      <c r="F234" s="284"/>
      <c r="G234" s="284"/>
      <c r="H234" s="285" t="s">
        <v>230</v>
      </c>
      <c r="I234" s="286">
        <v>0.1</v>
      </c>
      <c r="J234" s="287">
        <v>44886.9</v>
      </c>
      <c r="K234" s="287">
        <v>4488.6899999999996</v>
      </c>
      <c r="L234" s="287" t="s">
        <v>200</v>
      </c>
      <c r="M234" s="287">
        <v>897.74</v>
      </c>
      <c r="N234" s="287">
        <v>5386.43</v>
      </c>
      <c r="O234" s="288"/>
      <c r="AU234" s="114"/>
      <c r="AV234" s="115"/>
      <c r="AW234" s="112" t="s">
        <v>624</v>
      </c>
      <c r="AX234" s="112" t="s">
        <v>668</v>
      </c>
      <c r="AY234" s="114"/>
      <c r="BA234" s="114"/>
    </row>
    <row r="235" spans="1:53" ht="30.75" x14ac:dyDescent="0.25">
      <c r="A235" s="280" t="s">
        <v>669</v>
      </c>
      <c r="B235" s="281" t="s">
        <v>639</v>
      </c>
      <c r="C235" s="282"/>
      <c r="D235" s="283"/>
      <c r="E235" s="284" t="s">
        <v>671</v>
      </c>
      <c r="F235" s="284"/>
      <c r="G235" s="284"/>
      <c r="H235" s="285" t="s">
        <v>199</v>
      </c>
      <c r="I235" s="289">
        <v>0.51500000000000001</v>
      </c>
      <c r="J235" s="287">
        <v>15944.82</v>
      </c>
      <c r="K235" s="287">
        <v>8211.58</v>
      </c>
      <c r="L235" s="287" t="s">
        <v>200</v>
      </c>
      <c r="M235" s="287">
        <v>1642.32</v>
      </c>
      <c r="N235" s="287">
        <v>9853.9</v>
      </c>
      <c r="O235" s="288"/>
      <c r="AU235" s="114"/>
      <c r="AV235" s="115"/>
      <c r="AW235" s="112" t="s">
        <v>639</v>
      </c>
      <c r="AX235" s="112" t="s">
        <v>671</v>
      </c>
      <c r="AY235" s="114"/>
      <c r="BA235" s="114"/>
    </row>
    <row r="236" spans="1:53" ht="30.75" x14ac:dyDescent="0.25">
      <c r="A236" s="280" t="s">
        <v>672</v>
      </c>
      <c r="B236" s="281" t="s">
        <v>711</v>
      </c>
      <c r="C236" s="282"/>
      <c r="D236" s="283"/>
      <c r="E236" s="284" t="s">
        <v>674</v>
      </c>
      <c r="F236" s="284"/>
      <c r="G236" s="284"/>
      <c r="H236" s="285" t="s">
        <v>230</v>
      </c>
      <c r="I236" s="286">
        <v>0.1</v>
      </c>
      <c r="J236" s="287">
        <v>14039.9</v>
      </c>
      <c r="K236" s="287">
        <v>1403.99</v>
      </c>
      <c r="L236" s="287" t="s">
        <v>200</v>
      </c>
      <c r="M236" s="287">
        <v>280.8</v>
      </c>
      <c r="N236" s="287">
        <v>1684.79</v>
      </c>
      <c r="O236" s="288"/>
      <c r="AU236" s="114"/>
      <c r="AV236" s="115"/>
      <c r="AW236" s="112" t="s">
        <v>711</v>
      </c>
      <c r="AX236" s="112" t="s">
        <v>674</v>
      </c>
      <c r="AY236" s="114"/>
      <c r="BA236" s="114"/>
    </row>
    <row r="237" spans="1:53" ht="15.75" x14ac:dyDescent="0.25">
      <c r="A237" s="280" t="s">
        <v>675</v>
      </c>
      <c r="B237" s="281" t="s">
        <v>714</v>
      </c>
      <c r="C237" s="282"/>
      <c r="D237" s="283"/>
      <c r="E237" s="284" t="s">
        <v>677</v>
      </c>
      <c r="F237" s="284"/>
      <c r="G237" s="284"/>
      <c r="H237" s="285" t="s">
        <v>230</v>
      </c>
      <c r="I237" s="286">
        <v>0.1</v>
      </c>
      <c r="J237" s="287">
        <v>54230.9</v>
      </c>
      <c r="K237" s="287">
        <v>5423.09</v>
      </c>
      <c r="L237" s="287" t="s">
        <v>200</v>
      </c>
      <c r="M237" s="287">
        <v>1084.6199999999999</v>
      </c>
      <c r="N237" s="287">
        <v>6507.71</v>
      </c>
      <c r="O237" s="288"/>
      <c r="AU237" s="114"/>
      <c r="AV237" s="115"/>
      <c r="AW237" s="112" t="s">
        <v>714</v>
      </c>
      <c r="AX237" s="112" t="s">
        <v>677</v>
      </c>
      <c r="AY237" s="114"/>
      <c r="BA237" s="114"/>
    </row>
    <row r="238" spans="1:53" ht="45.75" x14ac:dyDescent="0.25">
      <c r="A238" s="280" t="s">
        <v>678</v>
      </c>
      <c r="B238" s="281" t="s">
        <v>717</v>
      </c>
      <c r="C238" s="282"/>
      <c r="D238" s="283"/>
      <c r="E238" s="284" t="s">
        <v>680</v>
      </c>
      <c r="F238" s="284"/>
      <c r="G238" s="284"/>
      <c r="H238" s="285" t="s">
        <v>230</v>
      </c>
      <c r="I238" s="286">
        <v>0.1</v>
      </c>
      <c r="J238" s="287">
        <v>6454.8</v>
      </c>
      <c r="K238" s="287">
        <v>645.48</v>
      </c>
      <c r="L238" s="287" t="s">
        <v>200</v>
      </c>
      <c r="M238" s="287">
        <v>129.1</v>
      </c>
      <c r="N238" s="287">
        <v>774.58</v>
      </c>
      <c r="O238" s="288"/>
      <c r="AU238" s="114"/>
      <c r="AV238" s="115"/>
      <c r="AW238" s="112" t="s">
        <v>717</v>
      </c>
      <c r="AX238" s="112" t="s">
        <v>680</v>
      </c>
      <c r="AY238" s="114"/>
      <c r="BA238" s="114"/>
    </row>
    <row r="239" spans="1:53" ht="15.75" x14ac:dyDescent="0.25">
      <c r="A239" s="280" t="s">
        <v>681</v>
      </c>
      <c r="B239" s="281" t="s">
        <v>721</v>
      </c>
      <c r="C239" s="282"/>
      <c r="D239" s="283"/>
      <c r="E239" s="284" t="s">
        <v>683</v>
      </c>
      <c r="F239" s="284"/>
      <c r="G239" s="284"/>
      <c r="H239" s="285" t="s">
        <v>199</v>
      </c>
      <c r="I239" s="290">
        <v>0.51</v>
      </c>
      <c r="J239" s="287">
        <v>8966.73</v>
      </c>
      <c r="K239" s="287">
        <v>4573.03</v>
      </c>
      <c r="L239" s="287" t="s">
        <v>200</v>
      </c>
      <c r="M239" s="287">
        <v>914.61</v>
      </c>
      <c r="N239" s="287">
        <v>5487.64</v>
      </c>
      <c r="O239" s="288"/>
      <c r="AU239" s="114"/>
      <c r="AV239" s="115"/>
      <c r="AW239" s="112" t="s">
        <v>721</v>
      </c>
      <c r="AX239" s="112" t="s">
        <v>683</v>
      </c>
      <c r="AY239" s="114"/>
      <c r="BA239" s="114"/>
    </row>
    <row r="240" spans="1:53" ht="30.75" x14ac:dyDescent="0.25">
      <c r="A240" s="280" t="s">
        <v>684</v>
      </c>
      <c r="B240" s="281" t="s">
        <v>641</v>
      </c>
      <c r="C240" s="282"/>
      <c r="D240" s="283"/>
      <c r="E240" s="284" t="s">
        <v>686</v>
      </c>
      <c r="F240" s="284"/>
      <c r="G240" s="284"/>
      <c r="H240" s="285" t="s">
        <v>207</v>
      </c>
      <c r="I240" s="290">
        <v>0.46</v>
      </c>
      <c r="J240" s="287">
        <v>337.35</v>
      </c>
      <c r="K240" s="287">
        <v>155.18</v>
      </c>
      <c r="L240" s="287" t="s">
        <v>200</v>
      </c>
      <c r="M240" s="287">
        <v>31.04</v>
      </c>
      <c r="N240" s="287">
        <v>186.22</v>
      </c>
      <c r="O240" s="288"/>
      <c r="AU240" s="114"/>
      <c r="AV240" s="115"/>
      <c r="AW240" s="112" t="s">
        <v>641</v>
      </c>
      <c r="AX240" s="112" t="s">
        <v>686</v>
      </c>
      <c r="AY240" s="114"/>
      <c r="BA240" s="114"/>
    </row>
    <row r="241" spans="1:53" ht="30.75" x14ac:dyDescent="0.25">
      <c r="A241" s="280" t="s">
        <v>687</v>
      </c>
      <c r="B241" s="281" t="s">
        <v>648</v>
      </c>
      <c r="C241" s="282"/>
      <c r="D241" s="283"/>
      <c r="E241" s="284" t="s">
        <v>637</v>
      </c>
      <c r="F241" s="284"/>
      <c r="G241" s="284"/>
      <c r="H241" s="285" t="s">
        <v>230</v>
      </c>
      <c r="I241" s="291">
        <v>1.1395</v>
      </c>
      <c r="J241" s="287">
        <v>602807.19999999995</v>
      </c>
      <c r="K241" s="287">
        <v>686898.8</v>
      </c>
      <c r="L241" s="287" t="s">
        <v>200</v>
      </c>
      <c r="M241" s="287">
        <v>137379.76</v>
      </c>
      <c r="N241" s="287">
        <v>824278.56</v>
      </c>
      <c r="O241" s="288"/>
      <c r="AU241" s="114"/>
      <c r="AV241" s="115"/>
      <c r="AW241" s="112" t="s">
        <v>648</v>
      </c>
      <c r="AX241" s="112" t="s">
        <v>637</v>
      </c>
      <c r="AY241" s="114"/>
      <c r="BA241" s="114"/>
    </row>
    <row r="242" spans="1:53" ht="15.75" x14ac:dyDescent="0.25">
      <c r="A242" s="280" t="s">
        <v>689</v>
      </c>
      <c r="B242" s="281" t="s">
        <v>654</v>
      </c>
      <c r="C242" s="282"/>
      <c r="D242" s="283"/>
      <c r="E242" s="284" t="s">
        <v>376</v>
      </c>
      <c r="F242" s="284"/>
      <c r="G242" s="284"/>
      <c r="H242" s="285" t="s">
        <v>377</v>
      </c>
      <c r="I242" s="290">
        <v>17.09</v>
      </c>
      <c r="J242" s="287">
        <v>97.35</v>
      </c>
      <c r="K242" s="287">
        <v>1663.71</v>
      </c>
      <c r="L242" s="287" t="s">
        <v>200</v>
      </c>
      <c r="M242" s="287">
        <v>332.74</v>
      </c>
      <c r="N242" s="287">
        <v>1996.45</v>
      </c>
      <c r="O242" s="288"/>
      <c r="AU242" s="114"/>
      <c r="AV242" s="115"/>
      <c r="AW242" s="112" t="s">
        <v>654</v>
      </c>
      <c r="AX242" s="112" t="s">
        <v>376</v>
      </c>
      <c r="AY242" s="114"/>
      <c r="BA242" s="114"/>
    </row>
    <row r="243" spans="1:53" ht="15.75" x14ac:dyDescent="0.25">
      <c r="A243" s="280" t="s">
        <v>691</v>
      </c>
      <c r="B243" s="281" t="s">
        <v>660</v>
      </c>
      <c r="C243" s="282"/>
      <c r="D243" s="283"/>
      <c r="E243" s="284" t="s">
        <v>642</v>
      </c>
      <c r="F243" s="284"/>
      <c r="G243" s="284"/>
      <c r="H243" s="285" t="s">
        <v>199</v>
      </c>
      <c r="I243" s="289">
        <v>1.0999999999999999E-2</v>
      </c>
      <c r="J243" s="287">
        <v>31071.82</v>
      </c>
      <c r="K243" s="287">
        <v>341.79</v>
      </c>
      <c r="L243" s="287" t="s">
        <v>200</v>
      </c>
      <c r="M243" s="287">
        <v>68.36</v>
      </c>
      <c r="N243" s="287">
        <v>410.15</v>
      </c>
      <c r="O243" s="288"/>
      <c r="AU243" s="114"/>
      <c r="AV243" s="115"/>
      <c r="AW243" s="112" t="s">
        <v>660</v>
      </c>
      <c r="AX243" s="112" t="s">
        <v>642</v>
      </c>
      <c r="AY243" s="114"/>
      <c r="BA243" s="114"/>
    </row>
    <row r="244" spans="1:53" ht="15.75" x14ac:dyDescent="0.25">
      <c r="A244" s="280" t="s">
        <v>693</v>
      </c>
      <c r="B244" s="281" t="s">
        <v>664</v>
      </c>
      <c r="C244" s="282"/>
      <c r="D244" s="283"/>
      <c r="E244" s="284" t="s">
        <v>695</v>
      </c>
      <c r="F244" s="284"/>
      <c r="G244" s="284"/>
      <c r="H244" s="285" t="s">
        <v>511</v>
      </c>
      <c r="I244" s="291">
        <v>1.7717000000000001</v>
      </c>
      <c r="J244" s="287">
        <v>37540.620000000003</v>
      </c>
      <c r="K244" s="287">
        <v>66510.720000000001</v>
      </c>
      <c r="L244" s="287" t="s">
        <v>200</v>
      </c>
      <c r="M244" s="287">
        <v>13302.14</v>
      </c>
      <c r="N244" s="287">
        <v>79812.86</v>
      </c>
      <c r="O244" s="288"/>
      <c r="AU244" s="114"/>
      <c r="AV244" s="115"/>
      <c r="AW244" s="112" t="s">
        <v>664</v>
      </c>
      <c r="AX244" s="112" t="s">
        <v>695</v>
      </c>
      <c r="AY244" s="114"/>
      <c r="BA244" s="114"/>
    </row>
    <row r="245" spans="1:53" ht="15.75" x14ac:dyDescent="0.25">
      <c r="A245" s="280" t="s">
        <v>696</v>
      </c>
      <c r="B245" s="281" t="s">
        <v>670</v>
      </c>
      <c r="C245" s="282"/>
      <c r="D245" s="283"/>
      <c r="E245" s="284" t="s">
        <v>698</v>
      </c>
      <c r="F245" s="284"/>
      <c r="G245" s="284"/>
      <c r="H245" s="285" t="s">
        <v>199</v>
      </c>
      <c r="I245" s="290">
        <v>0.28000000000000003</v>
      </c>
      <c r="J245" s="287">
        <v>3708.04</v>
      </c>
      <c r="K245" s="287">
        <v>1038.25</v>
      </c>
      <c r="L245" s="287" t="s">
        <v>200</v>
      </c>
      <c r="M245" s="287">
        <v>207.65</v>
      </c>
      <c r="N245" s="287">
        <v>1245.9000000000001</v>
      </c>
      <c r="O245" s="288"/>
      <c r="AU245" s="114"/>
      <c r="AV245" s="115"/>
      <c r="AW245" s="112" t="s">
        <v>670</v>
      </c>
      <c r="AX245" s="112" t="s">
        <v>698</v>
      </c>
      <c r="AY245" s="114"/>
      <c r="BA245" s="114"/>
    </row>
    <row r="246" spans="1:53" ht="15.75" x14ac:dyDescent="0.25">
      <c r="A246" s="280" t="s">
        <v>699</v>
      </c>
      <c r="B246" s="281" t="s">
        <v>682</v>
      </c>
      <c r="C246" s="282"/>
      <c r="D246" s="283"/>
      <c r="E246" s="284" t="s">
        <v>701</v>
      </c>
      <c r="F246" s="284"/>
      <c r="G246" s="284"/>
      <c r="H246" s="285" t="s">
        <v>321</v>
      </c>
      <c r="I246" s="290">
        <v>178.94</v>
      </c>
      <c r="J246" s="287">
        <v>582.91999999999996</v>
      </c>
      <c r="K246" s="287">
        <v>104307.7</v>
      </c>
      <c r="L246" s="287" t="s">
        <v>200</v>
      </c>
      <c r="M246" s="287">
        <v>20861.54</v>
      </c>
      <c r="N246" s="287">
        <v>125169.24</v>
      </c>
      <c r="O246" s="288"/>
      <c r="AU246" s="114"/>
      <c r="AV246" s="115"/>
      <c r="AW246" s="112" t="s">
        <v>682</v>
      </c>
      <c r="AX246" s="112" t="s">
        <v>701</v>
      </c>
      <c r="AY246" s="114"/>
      <c r="BA246" s="114"/>
    </row>
    <row r="247" spans="1:53" ht="15.75" x14ac:dyDescent="0.25">
      <c r="A247" s="279" t="s">
        <v>702</v>
      </c>
      <c r="B247" s="279"/>
      <c r="C247" s="279"/>
      <c r="D247" s="279"/>
      <c r="E247" s="279"/>
      <c r="F247" s="279"/>
      <c r="G247" s="279"/>
      <c r="H247" s="279"/>
      <c r="I247" s="279"/>
      <c r="J247" s="279"/>
      <c r="K247" s="279"/>
      <c r="L247" s="279"/>
      <c r="M247" s="279"/>
      <c r="N247" s="279"/>
      <c r="O247" s="279"/>
      <c r="AU247" s="114"/>
      <c r="AV247" s="115" t="s">
        <v>702</v>
      </c>
      <c r="AY247" s="114"/>
      <c r="BA247" s="114"/>
    </row>
    <row r="248" spans="1:53" ht="15.75" x14ac:dyDescent="0.25">
      <c r="A248" s="280" t="s">
        <v>703</v>
      </c>
      <c r="B248" s="281" t="s">
        <v>685</v>
      </c>
      <c r="C248" s="282"/>
      <c r="D248" s="283"/>
      <c r="E248" s="284" t="s">
        <v>695</v>
      </c>
      <c r="F248" s="284"/>
      <c r="G248" s="284"/>
      <c r="H248" s="285" t="s">
        <v>511</v>
      </c>
      <c r="I248" s="291">
        <v>0.54769999999999996</v>
      </c>
      <c r="J248" s="287">
        <v>37540.57</v>
      </c>
      <c r="K248" s="287">
        <v>20560.97</v>
      </c>
      <c r="L248" s="287" t="s">
        <v>200</v>
      </c>
      <c r="M248" s="287">
        <v>4112.1899999999996</v>
      </c>
      <c r="N248" s="287">
        <v>24673.16</v>
      </c>
      <c r="O248" s="288"/>
      <c r="AU248" s="114"/>
      <c r="AV248" s="115"/>
      <c r="AW248" s="112" t="s">
        <v>685</v>
      </c>
      <c r="AX248" s="112" t="s">
        <v>695</v>
      </c>
      <c r="AY248" s="114"/>
      <c r="BA248" s="114"/>
    </row>
    <row r="249" spans="1:53" ht="15.75" x14ac:dyDescent="0.25">
      <c r="A249" s="280" t="s">
        <v>705</v>
      </c>
      <c r="B249" s="281" t="s">
        <v>690</v>
      </c>
      <c r="C249" s="282"/>
      <c r="D249" s="283"/>
      <c r="E249" s="284" t="s">
        <v>698</v>
      </c>
      <c r="F249" s="284"/>
      <c r="G249" s="284"/>
      <c r="H249" s="285" t="s">
        <v>199</v>
      </c>
      <c r="I249" s="290">
        <v>0.09</v>
      </c>
      <c r="J249" s="287">
        <v>3707.78</v>
      </c>
      <c r="K249" s="287">
        <v>333.7</v>
      </c>
      <c r="L249" s="287" t="s">
        <v>200</v>
      </c>
      <c r="M249" s="287">
        <v>66.739999999999995</v>
      </c>
      <c r="N249" s="287">
        <v>400.44</v>
      </c>
      <c r="O249" s="288"/>
      <c r="AU249" s="114"/>
      <c r="AV249" s="115"/>
      <c r="AW249" s="112" t="s">
        <v>690</v>
      </c>
      <c r="AX249" s="112" t="s">
        <v>698</v>
      </c>
      <c r="AY249" s="114"/>
      <c r="BA249" s="114"/>
    </row>
    <row r="250" spans="1:53" ht="15.75" x14ac:dyDescent="0.25">
      <c r="A250" s="280" t="s">
        <v>707</v>
      </c>
      <c r="B250" s="281" t="s">
        <v>692</v>
      </c>
      <c r="C250" s="282"/>
      <c r="D250" s="283"/>
      <c r="E250" s="284" t="s">
        <v>701</v>
      </c>
      <c r="F250" s="284"/>
      <c r="G250" s="284"/>
      <c r="H250" s="285" t="s">
        <v>321</v>
      </c>
      <c r="I250" s="290">
        <v>55.32</v>
      </c>
      <c r="J250" s="287">
        <v>582.91999999999996</v>
      </c>
      <c r="K250" s="287">
        <v>32247.13</v>
      </c>
      <c r="L250" s="287" t="s">
        <v>200</v>
      </c>
      <c r="M250" s="287">
        <v>6449.43</v>
      </c>
      <c r="N250" s="287">
        <v>38696.559999999998</v>
      </c>
      <c r="O250" s="288"/>
      <c r="AU250" s="114"/>
      <c r="AV250" s="115"/>
      <c r="AW250" s="112" t="s">
        <v>692</v>
      </c>
      <c r="AX250" s="112" t="s">
        <v>701</v>
      </c>
      <c r="AY250" s="114"/>
      <c r="BA250" s="114"/>
    </row>
    <row r="251" spans="1:53" ht="15.75" x14ac:dyDescent="0.25">
      <c r="A251" s="279" t="s">
        <v>709</v>
      </c>
      <c r="B251" s="279"/>
      <c r="C251" s="279"/>
      <c r="D251" s="279"/>
      <c r="E251" s="279"/>
      <c r="F251" s="279"/>
      <c r="G251" s="279"/>
      <c r="H251" s="279"/>
      <c r="I251" s="279"/>
      <c r="J251" s="279"/>
      <c r="K251" s="279"/>
      <c r="L251" s="279"/>
      <c r="M251" s="279"/>
      <c r="N251" s="279"/>
      <c r="O251" s="279"/>
      <c r="AU251" s="114"/>
      <c r="AV251" s="115" t="s">
        <v>709</v>
      </c>
      <c r="AY251" s="114"/>
      <c r="BA251" s="114"/>
    </row>
    <row r="252" spans="1:53" ht="30.75" x14ac:dyDescent="0.25">
      <c r="A252" s="280" t="s">
        <v>710</v>
      </c>
      <c r="B252" s="281" t="s">
        <v>697</v>
      </c>
      <c r="C252" s="282"/>
      <c r="D252" s="283"/>
      <c r="E252" s="284" t="s">
        <v>712</v>
      </c>
      <c r="F252" s="284"/>
      <c r="G252" s="284"/>
      <c r="H252" s="285" t="s">
        <v>230</v>
      </c>
      <c r="I252" s="291">
        <v>2.3275999999999999</v>
      </c>
      <c r="J252" s="287">
        <v>166771.72</v>
      </c>
      <c r="K252" s="287">
        <v>388177.86</v>
      </c>
      <c r="L252" s="287" t="s">
        <v>200</v>
      </c>
      <c r="M252" s="287">
        <v>77635.570000000007</v>
      </c>
      <c r="N252" s="287">
        <v>465813.43</v>
      </c>
      <c r="O252" s="288"/>
      <c r="AU252" s="114"/>
      <c r="AV252" s="115"/>
      <c r="AW252" s="112" t="s">
        <v>697</v>
      </c>
      <c r="AX252" s="112" t="s">
        <v>712</v>
      </c>
      <c r="AY252" s="114"/>
      <c r="BA252" s="114"/>
    </row>
    <row r="253" spans="1:53" ht="45.75" x14ac:dyDescent="0.25">
      <c r="A253" s="280" t="s">
        <v>713</v>
      </c>
      <c r="B253" s="281" t="s">
        <v>727</v>
      </c>
      <c r="C253" s="282"/>
      <c r="D253" s="283"/>
      <c r="E253" s="284" t="s">
        <v>715</v>
      </c>
      <c r="F253" s="284"/>
      <c r="G253" s="284"/>
      <c r="H253" s="285" t="s">
        <v>230</v>
      </c>
      <c r="I253" s="291">
        <v>-2.3275999999999999</v>
      </c>
      <c r="J253" s="287">
        <v>50552.87</v>
      </c>
      <c r="K253" s="287">
        <v>-117666.86</v>
      </c>
      <c r="L253" s="287" t="s">
        <v>200</v>
      </c>
      <c r="M253" s="287">
        <v>-23533.37</v>
      </c>
      <c r="N253" s="287">
        <v>-141200.23000000001</v>
      </c>
      <c r="O253" s="288"/>
      <c r="AU253" s="114"/>
      <c r="AV253" s="115"/>
      <c r="AW253" s="112" t="s">
        <v>727</v>
      </c>
      <c r="AX253" s="112" t="s">
        <v>715</v>
      </c>
      <c r="AY253" s="114"/>
      <c r="BA253" s="114"/>
    </row>
    <row r="254" spans="1:53" ht="30.75" x14ac:dyDescent="0.25">
      <c r="A254" s="280" t="s">
        <v>716</v>
      </c>
      <c r="B254" s="281" t="s">
        <v>700</v>
      </c>
      <c r="C254" s="282"/>
      <c r="D254" s="283"/>
      <c r="E254" s="284" t="s">
        <v>646</v>
      </c>
      <c r="F254" s="284"/>
      <c r="G254" s="284"/>
      <c r="H254" s="285" t="s">
        <v>230</v>
      </c>
      <c r="I254" s="289">
        <v>11.699</v>
      </c>
      <c r="J254" s="287">
        <v>71724.63</v>
      </c>
      <c r="K254" s="287">
        <v>839106.45</v>
      </c>
      <c r="L254" s="287" t="s">
        <v>200</v>
      </c>
      <c r="M254" s="287">
        <v>167821.29</v>
      </c>
      <c r="N254" s="287">
        <v>1006927.74</v>
      </c>
      <c r="O254" s="288"/>
      <c r="AU254" s="114"/>
      <c r="AV254" s="115"/>
      <c r="AW254" s="112" t="s">
        <v>700</v>
      </c>
      <c r="AX254" s="112" t="s">
        <v>646</v>
      </c>
      <c r="AY254" s="114"/>
      <c r="BA254" s="114"/>
    </row>
    <row r="255" spans="1:53" ht="45.75" x14ac:dyDescent="0.25">
      <c r="A255" s="280" t="s">
        <v>718</v>
      </c>
      <c r="B255" s="281" t="s">
        <v>706</v>
      </c>
      <c r="C255" s="282"/>
      <c r="D255" s="283"/>
      <c r="E255" s="284" t="s">
        <v>649</v>
      </c>
      <c r="F255" s="284"/>
      <c r="G255" s="284"/>
      <c r="H255" s="285" t="s">
        <v>234</v>
      </c>
      <c r="I255" s="289">
        <v>1193.298</v>
      </c>
      <c r="J255" s="287">
        <v>1876.78</v>
      </c>
      <c r="K255" s="287">
        <v>2239557.8199999998</v>
      </c>
      <c r="L255" s="287" t="s">
        <v>200</v>
      </c>
      <c r="M255" s="287">
        <v>447911.56</v>
      </c>
      <c r="N255" s="287">
        <v>2687469.38</v>
      </c>
      <c r="O255" s="288"/>
      <c r="AU255" s="114"/>
      <c r="AV255" s="115"/>
      <c r="AW255" s="112" t="s">
        <v>706</v>
      </c>
      <c r="AX255" s="112" t="s">
        <v>649</v>
      </c>
      <c r="AY255" s="114"/>
      <c r="BA255" s="114"/>
    </row>
    <row r="256" spans="1:53" ht="15.75" x14ac:dyDescent="0.25">
      <c r="A256" s="280" t="s">
        <v>720</v>
      </c>
      <c r="B256" s="281" t="s">
        <v>708</v>
      </c>
      <c r="C256" s="282"/>
      <c r="D256" s="283"/>
      <c r="E256" s="284" t="s">
        <v>652</v>
      </c>
      <c r="F256" s="284"/>
      <c r="G256" s="284"/>
      <c r="H256" s="285" t="s">
        <v>511</v>
      </c>
      <c r="I256" s="289">
        <v>6.8869999999999996</v>
      </c>
      <c r="J256" s="287">
        <v>15117.05</v>
      </c>
      <c r="K256" s="287">
        <v>104111.12</v>
      </c>
      <c r="L256" s="287" t="s">
        <v>200</v>
      </c>
      <c r="M256" s="287">
        <v>20822.22</v>
      </c>
      <c r="N256" s="287">
        <v>124933.34</v>
      </c>
      <c r="O256" s="288"/>
      <c r="AU256" s="114"/>
      <c r="AV256" s="115"/>
      <c r="AW256" s="112" t="s">
        <v>708</v>
      </c>
      <c r="AX256" s="112" t="s">
        <v>652</v>
      </c>
      <c r="AY256" s="114"/>
      <c r="BA256" s="114"/>
    </row>
    <row r="257" spans="1:53" ht="15.75" x14ac:dyDescent="0.25">
      <c r="A257" s="280" t="s">
        <v>722</v>
      </c>
      <c r="B257" s="281" t="s">
        <v>719</v>
      </c>
      <c r="C257" s="282"/>
      <c r="D257" s="283"/>
      <c r="E257" s="284" t="s">
        <v>724</v>
      </c>
      <c r="F257" s="284"/>
      <c r="G257" s="284"/>
      <c r="H257" s="285" t="s">
        <v>321</v>
      </c>
      <c r="I257" s="290">
        <v>695.59</v>
      </c>
      <c r="J257" s="287">
        <v>205.75</v>
      </c>
      <c r="K257" s="287">
        <v>143117.64000000001</v>
      </c>
      <c r="L257" s="287" t="s">
        <v>200</v>
      </c>
      <c r="M257" s="287">
        <v>28623.53</v>
      </c>
      <c r="N257" s="287">
        <v>171741.17</v>
      </c>
      <c r="O257" s="288"/>
      <c r="AU257" s="114"/>
      <c r="AV257" s="115"/>
      <c r="AW257" s="112" t="s">
        <v>719</v>
      </c>
      <c r="AX257" s="112" t="s">
        <v>724</v>
      </c>
      <c r="AY257" s="114"/>
      <c r="BA257" s="114"/>
    </row>
    <row r="258" spans="1:53" ht="15.75" x14ac:dyDescent="0.25">
      <c r="A258" s="279" t="s">
        <v>725</v>
      </c>
      <c r="B258" s="279"/>
      <c r="C258" s="279"/>
      <c r="D258" s="279"/>
      <c r="E258" s="279"/>
      <c r="F258" s="279"/>
      <c r="G258" s="279"/>
      <c r="H258" s="279"/>
      <c r="I258" s="279"/>
      <c r="J258" s="279"/>
      <c r="K258" s="279"/>
      <c r="L258" s="279"/>
      <c r="M258" s="279"/>
      <c r="N258" s="279"/>
      <c r="O258" s="279"/>
      <c r="AU258" s="114"/>
      <c r="AV258" s="115" t="s">
        <v>725</v>
      </c>
      <c r="AY258" s="114"/>
      <c r="BA258" s="114"/>
    </row>
    <row r="259" spans="1:53" ht="15.75" x14ac:dyDescent="0.25">
      <c r="A259" s="280" t="s">
        <v>726</v>
      </c>
      <c r="B259" s="281" t="s">
        <v>723</v>
      </c>
      <c r="C259" s="282"/>
      <c r="D259" s="283"/>
      <c r="E259" s="284" t="s">
        <v>695</v>
      </c>
      <c r="F259" s="284"/>
      <c r="G259" s="284"/>
      <c r="H259" s="285" t="s">
        <v>511</v>
      </c>
      <c r="I259" s="291">
        <v>2.6678000000000002</v>
      </c>
      <c r="J259" s="287">
        <v>37540.43</v>
      </c>
      <c r="K259" s="287">
        <v>100150.36</v>
      </c>
      <c r="L259" s="287" t="s">
        <v>200</v>
      </c>
      <c r="M259" s="287">
        <v>20030.07</v>
      </c>
      <c r="N259" s="287">
        <v>120180.43</v>
      </c>
      <c r="O259" s="288"/>
      <c r="AU259" s="114"/>
      <c r="AV259" s="115"/>
      <c r="AW259" s="112" t="s">
        <v>723</v>
      </c>
      <c r="AX259" s="112" t="s">
        <v>695</v>
      </c>
      <c r="AY259" s="114"/>
      <c r="BA259" s="114"/>
    </row>
    <row r="260" spans="1:53" ht="15.75" x14ac:dyDescent="0.25">
      <c r="A260" s="280" t="s">
        <v>728</v>
      </c>
      <c r="B260" s="281" t="s">
        <v>729</v>
      </c>
      <c r="C260" s="282"/>
      <c r="D260" s="283"/>
      <c r="E260" s="284" t="s">
        <v>698</v>
      </c>
      <c r="F260" s="284"/>
      <c r="G260" s="284"/>
      <c r="H260" s="285" t="s">
        <v>199</v>
      </c>
      <c r="I260" s="290">
        <v>0.43</v>
      </c>
      <c r="J260" s="287">
        <v>3707.95</v>
      </c>
      <c r="K260" s="287">
        <v>1594.42</v>
      </c>
      <c r="L260" s="287" t="s">
        <v>200</v>
      </c>
      <c r="M260" s="287">
        <v>318.88</v>
      </c>
      <c r="N260" s="287">
        <v>1913.3</v>
      </c>
      <c r="O260" s="288"/>
      <c r="AU260" s="114"/>
      <c r="AV260" s="115"/>
      <c r="AW260" s="112" t="s">
        <v>729</v>
      </c>
      <c r="AX260" s="112" t="s">
        <v>698</v>
      </c>
      <c r="AY260" s="114"/>
      <c r="BA260" s="114"/>
    </row>
    <row r="261" spans="1:53" ht="15.75" x14ac:dyDescent="0.25">
      <c r="A261" s="280" t="s">
        <v>730</v>
      </c>
      <c r="B261" s="281" t="s">
        <v>734</v>
      </c>
      <c r="C261" s="282"/>
      <c r="D261" s="283"/>
      <c r="E261" s="284" t="s">
        <v>701</v>
      </c>
      <c r="F261" s="284"/>
      <c r="G261" s="284"/>
      <c r="H261" s="285" t="s">
        <v>321</v>
      </c>
      <c r="I261" s="290">
        <v>269.45</v>
      </c>
      <c r="J261" s="287">
        <v>582.91999999999996</v>
      </c>
      <c r="K261" s="287">
        <v>157067.79</v>
      </c>
      <c r="L261" s="287" t="s">
        <v>200</v>
      </c>
      <c r="M261" s="287">
        <v>31413.56</v>
      </c>
      <c r="N261" s="287">
        <v>188481.35</v>
      </c>
      <c r="O261" s="288"/>
      <c r="AU261" s="114"/>
      <c r="AV261" s="115"/>
      <c r="AW261" s="112" t="s">
        <v>734</v>
      </c>
      <c r="AX261" s="112" t="s">
        <v>701</v>
      </c>
      <c r="AY261" s="114"/>
      <c r="BA261" s="114"/>
    </row>
    <row r="262" spans="1:53" ht="15.75" x14ac:dyDescent="0.25">
      <c r="A262" s="279" t="s">
        <v>732</v>
      </c>
      <c r="B262" s="279"/>
      <c r="C262" s="279"/>
      <c r="D262" s="279"/>
      <c r="E262" s="279"/>
      <c r="F262" s="279"/>
      <c r="G262" s="279"/>
      <c r="H262" s="279"/>
      <c r="I262" s="279"/>
      <c r="J262" s="279"/>
      <c r="K262" s="279"/>
      <c r="L262" s="279"/>
      <c r="M262" s="279"/>
      <c r="N262" s="279"/>
      <c r="O262" s="279"/>
      <c r="AU262" s="114"/>
      <c r="AV262" s="115" t="s">
        <v>732</v>
      </c>
      <c r="AY262" s="114"/>
      <c r="BA262" s="114"/>
    </row>
    <row r="263" spans="1:53" ht="30.75" x14ac:dyDescent="0.25">
      <c r="A263" s="280" t="s">
        <v>733</v>
      </c>
      <c r="B263" s="281" t="s">
        <v>742</v>
      </c>
      <c r="C263" s="282"/>
      <c r="D263" s="283"/>
      <c r="E263" s="284" t="s">
        <v>674</v>
      </c>
      <c r="F263" s="284"/>
      <c r="G263" s="284"/>
      <c r="H263" s="285" t="s">
        <v>230</v>
      </c>
      <c r="I263" s="291">
        <v>2.5981999999999998</v>
      </c>
      <c r="J263" s="287">
        <v>14031.49</v>
      </c>
      <c r="K263" s="287">
        <v>36456.620000000003</v>
      </c>
      <c r="L263" s="287" t="s">
        <v>200</v>
      </c>
      <c r="M263" s="287">
        <v>7291.32</v>
      </c>
      <c r="N263" s="287">
        <v>43747.94</v>
      </c>
      <c r="O263" s="288"/>
      <c r="AU263" s="114"/>
      <c r="AV263" s="115"/>
      <c r="AW263" s="112" t="s">
        <v>742</v>
      </c>
      <c r="AX263" s="112" t="s">
        <v>674</v>
      </c>
      <c r="AY263" s="114"/>
      <c r="BA263" s="114"/>
    </row>
    <row r="264" spans="1:53" ht="15.75" x14ac:dyDescent="0.25">
      <c r="A264" s="280" t="s">
        <v>735</v>
      </c>
      <c r="B264" s="281" t="s">
        <v>748</v>
      </c>
      <c r="C264" s="282"/>
      <c r="D264" s="283"/>
      <c r="E264" s="284" t="s">
        <v>737</v>
      </c>
      <c r="F264" s="284"/>
      <c r="G264" s="284"/>
      <c r="H264" s="285" t="s">
        <v>234</v>
      </c>
      <c r="I264" s="292">
        <v>-318.01967999999999</v>
      </c>
      <c r="J264" s="287">
        <v>74.66</v>
      </c>
      <c r="K264" s="287">
        <v>-23743.35</v>
      </c>
      <c r="L264" s="287" t="s">
        <v>200</v>
      </c>
      <c r="M264" s="287">
        <v>-4748.67</v>
      </c>
      <c r="N264" s="287">
        <v>-28492.02</v>
      </c>
      <c r="O264" s="288"/>
      <c r="AU264" s="114"/>
      <c r="AV264" s="115"/>
      <c r="AW264" s="112" t="s">
        <v>748</v>
      </c>
      <c r="AX264" s="112" t="s">
        <v>737</v>
      </c>
      <c r="AY264" s="114"/>
      <c r="BA264" s="114"/>
    </row>
    <row r="265" spans="1:53" ht="15.75" x14ac:dyDescent="0.25">
      <c r="A265" s="280" t="s">
        <v>738</v>
      </c>
      <c r="B265" s="281" t="s">
        <v>753</v>
      </c>
      <c r="C265" s="282"/>
      <c r="D265" s="283"/>
      <c r="E265" s="284" t="s">
        <v>740</v>
      </c>
      <c r="F265" s="284"/>
      <c r="G265" s="284"/>
      <c r="H265" s="285" t="s">
        <v>234</v>
      </c>
      <c r="I265" s="292">
        <v>318.01967999999999</v>
      </c>
      <c r="J265" s="287">
        <v>1314.69</v>
      </c>
      <c r="K265" s="287">
        <v>418097.29</v>
      </c>
      <c r="L265" s="287" t="s">
        <v>200</v>
      </c>
      <c r="M265" s="287">
        <v>83619.460000000006</v>
      </c>
      <c r="N265" s="287">
        <v>501716.75</v>
      </c>
      <c r="O265" s="288"/>
      <c r="AU265" s="114"/>
      <c r="AV265" s="115"/>
      <c r="AW265" s="112" t="s">
        <v>753</v>
      </c>
      <c r="AX265" s="112" t="s">
        <v>740</v>
      </c>
      <c r="AY265" s="114"/>
      <c r="BA265" s="114"/>
    </row>
    <row r="266" spans="1:53" ht="30.75" x14ac:dyDescent="0.25">
      <c r="A266" s="280" t="s">
        <v>741</v>
      </c>
      <c r="B266" s="281" t="s">
        <v>756</v>
      </c>
      <c r="C266" s="282"/>
      <c r="D266" s="283"/>
      <c r="E266" s="284" t="s">
        <v>743</v>
      </c>
      <c r="F266" s="284"/>
      <c r="G266" s="284"/>
      <c r="H266" s="285" t="s">
        <v>230</v>
      </c>
      <c r="I266" s="291">
        <v>2.5981999999999998</v>
      </c>
      <c r="J266" s="287">
        <v>6600.83</v>
      </c>
      <c r="K266" s="287">
        <v>17150.28</v>
      </c>
      <c r="L266" s="287" t="s">
        <v>200</v>
      </c>
      <c r="M266" s="287">
        <v>3430.06</v>
      </c>
      <c r="N266" s="287">
        <v>20580.34</v>
      </c>
      <c r="O266" s="288"/>
      <c r="AU266" s="114"/>
      <c r="AV266" s="115"/>
      <c r="AW266" s="112" t="s">
        <v>756</v>
      </c>
      <c r="AX266" s="112" t="s">
        <v>743</v>
      </c>
      <c r="AY266" s="114"/>
      <c r="BA266" s="114"/>
    </row>
    <row r="267" spans="1:53" ht="30.75" x14ac:dyDescent="0.25">
      <c r="A267" s="280" t="s">
        <v>744</v>
      </c>
      <c r="B267" s="281" t="s">
        <v>762</v>
      </c>
      <c r="C267" s="282"/>
      <c r="D267" s="283"/>
      <c r="E267" s="284" t="s">
        <v>746</v>
      </c>
      <c r="F267" s="284"/>
      <c r="G267" s="284"/>
      <c r="H267" s="285" t="s">
        <v>199</v>
      </c>
      <c r="I267" s="291">
        <v>1.3282</v>
      </c>
      <c r="J267" s="287">
        <v>62839.99</v>
      </c>
      <c r="K267" s="287">
        <v>83464.070000000007</v>
      </c>
      <c r="L267" s="287" t="s">
        <v>200</v>
      </c>
      <c r="M267" s="287">
        <v>16692.810000000001</v>
      </c>
      <c r="N267" s="287">
        <v>100156.88</v>
      </c>
      <c r="O267" s="288"/>
      <c r="AU267" s="114"/>
      <c r="AV267" s="115"/>
      <c r="AW267" s="112" t="s">
        <v>762</v>
      </c>
      <c r="AX267" s="112" t="s">
        <v>746</v>
      </c>
      <c r="AY267" s="114"/>
      <c r="BA267" s="114"/>
    </row>
    <row r="268" spans="1:53" ht="30.75" x14ac:dyDescent="0.25">
      <c r="A268" s="280" t="s">
        <v>747</v>
      </c>
      <c r="B268" s="281" t="s">
        <v>766</v>
      </c>
      <c r="C268" s="282"/>
      <c r="D268" s="283"/>
      <c r="E268" s="284" t="s">
        <v>743</v>
      </c>
      <c r="F268" s="284"/>
      <c r="G268" s="284"/>
      <c r="H268" s="285" t="s">
        <v>230</v>
      </c>
      <c r="I268" s="291">
        <v>2.5981999999999998</v>
      </c>
      <c r="J268" s="287">
        <v>6600.83</v>
      </c>
      <c r="K268" s="287">
        <v>17150.28</v>
      </c>
      <c r="L268" s="287" t="s">
        <v>200</v>
      </c>
      <c r="M268" s="287">
        <v>3430.06</v>
      </c>
      <c r="N268" s="287">
        <v>20580.34</v>
      </c>
      <c r="O268" s="288"/>
      <c r="AU268" s="114"/>
      <c r="AV268" s="115"/>
      <c r="AW268" s="112" t="s">
        <v>766</v>
      </c>
      <c r="AX268" s="112" t="s">
        <v>743</v>
      </c>
      <c r="AY268" s="114"/>
      <c r="BA268" s="114"/>
    </row>
    <row r="269" spans="1:53" ht="30.75" x14ac:dyDescent="0.25">
      <c r="A269" s="280" t="s">
        <v>749</v>
      </c>
      <c r="B269" s="281" t="s">
        <v>771</v>
      </c>
      <c r="C269" s="282"/>
      <c r="D269" s="283"/>
      <c r="E269" s="284" t="s">
        <v>751</v>
      </c>
      <c r="F269" s="284"/>
      <c r="G269" s="284"/>
      <c r="H269" s="285" t="s">
        <v>199</v>
      </c>
      <c r="I269" s="291">
        <v>1.3282</v>
      </c>
      <c r="J269" s="287">
        <v>48413.97</v>
      </c>
      <c r="K269" s="287">
        <v>64303.43</v>
      </c>
      <c r="L269" s="287" t="s">
        <v>200</v>
      </c>
      <c r="M269" s="287">
        <v>12860.69</v>
      </c>
      <c r="N269" s="287">
        <v>77164.12</v>
      </c>
      <c r="O269" s="288"/>
      <c r="AU269" s="114"/>
      <c r="AV269" s="115"/>
      <c r="AW269" s="112" t="s">
        <v>771</v>
      </c>
      <c r="AX269" s="112" t="s">
        <v>751</v>
      </c>
      <c r="AY269" s="114"/>
      <c r="BA269" s="114"/>
    </row>
    <row r="270" spans="1:53" ht="15.75" x14ac:dyDescent="0.25">
      <c r="A270" s="280" t="s">
        <v>752</v>
      </c>
      <c r="B270" s="281" t="s">
        <v>773</v>
      </c>
      <c r="C270" s="282"/>
      <c r="D270" s="283"/>
      <c r="E270" s="284" t="s">
        <v>754</v>
      </c>
      <c r="F270" s="284"/>
      <c r="G270" s="284"/>
      <c r="H270" s="285" t="s">
        <v>230</v>
      </c>
      <c r="I270" s="291">
        <v>2.5981999999999998</v>
      </c>
      <c r="J270" s="287">
        <v>106136.52</v>
      </c>
      <c r="K270" s="287">
        <v>275763.90999999997</v>
      </c>
      <c r="L270" s="287" t="s">
        <v>200</v>
      </c>
      <c r="M270" s="287">
        <v>55152.78</v>
      </c>
      <c r="N270" s="287">
        <v>330916.69</v>
      </c>
      <c r="O270" s="288"/>
      <c r="AU270" s="114"/>
      <c r="AV270" s="115"/>
      <c r="AW270" s="112" t="s">
        <v>773</v>
      </c>
      <c r="AX270" s="112" t="s">
        <v>754</v>
      </c>
      <c r="AY270" s="114"/>
      <c r="BA270" s="114"/>
    </row>
    <row r="271" spans="1:53" ht="15.75" x14ac:dyDescent="0.25">
      <c r="A271" s="280" t="s">
        <v>755</v>
      </c>
      <c r="B271" s="281" t="s">
        <v>775</v>
      </c>
      <c r="C271" s="282"/>
      <c r="D271" s="283"/>
      <c r="E271" s="284" t="s">
        <v>757</v>
      </c>
      <c r="F271" s="284"/>
      <c r="G271" s="284"/>
      <c r="H271" s="285" t="s">
        <v>230</v>
      </c>
      <c r="I271" s="291">
        <v>2.5981999999999998</v>
      </c>
      <c r="J271" s="287">
        <v>59939.83</v>
      </c>
      <c r="K271" s="287">
        <v>155735.67000000001</v>
      </c>
      <c r="L271" s="287" t="s">
        <v>200</v>
      </c>
      <c r="M271" s="287">
        <v>31147.13</v>
      </c>
      <c r="N271" s="287">
        <v>186882.8</v>
      </c>
      <c r="O271" s="288"/>
      <c r="AU271" s="114"/>
      <c r="AV271" s="115"/>
      <c r="AW271" s="112" t="s">
        <v>775</v>
      </c>
      <c r="AX271" s="112" t="s">
        <v>757</v>
      </c>
      <c r="AY271" s="114"/>
      <c r="BA271" s="114"/>
    </row>
    <row r="272" spans="1:53" ht="15.75" x14ac:dyDescent="0.25">
      <c r="A272" s="280" t="s">
        <v>758</v>
      </c>
      <c r="B272" s="281" t="s">
        <v>783</v>
      </c>
      <c r="C272" s="282"/>
      <c r="D272" s="283"/>
      <c r="E272" s="284" t="s">
        <v>760</v>
      </c>
      <c r="F272" s="284"/>
      <c r="G272" s="284"/>
      <c r="H272" s="285" t="s">
        <v>234</v>
      </c>
      <c r="I272" s="291">
        <v>270.21280000000002</v>
      </c>
      <c r="J272" s="287">
        <v>2490.59</v>
      </c>
      <c r="K272" s="287">
        <v>672989.3</v>
      </c>
      <c r="L272" s="287" t="s">
        <v>200</v>
      </c>
      <c r="M272" s="287">
        <v>134597.85999999999</v>
      </c>
      <c r="N272" s="287">
        <v>807587.16</v>
      </c>
      <c r="O272" s="288"/>
      <c r="AU272" s="114"/>
      <c r="AV272" s="115"/>
      <c r="AW272" s="112" t="s">
        <v>783</v>
      </c>
      <c r="AX272" s="112" t="s">
        <v>760</v>
      </c>
      <c r="AY272" s="114"/>
      <c r="BA272" s="114"/>
    </row>
    <row r="273" spans="1:53" ht="15.75" x14ac:dyDescent="0.25">
      <c r="A273" s="280" t="s">
        <v>761</v>
      </c>
      <c r="B273" s="281" t="s">
        <v>731</v>
      </c>
      <c r="C273" s="282"/>
      <c r="D273" s="283"/>
      <c r="E273" s="284" t="s">
        <v>763</v>
      </c>
      <c r="F273" s="284"/>
      <c r="G273" s="284"/>
      <c r="H273" s="285" t="s">
        <v>511</v>
      </c>
      <c r="I273" s="291">
        <v>0.88670000000000004</v>
      </c>
      <c r="J273" s="287">
        <v>17961.14</v>
      </c>
      <c r="K273" s="287">
        <v>15926.14</v>
      </c>
      <c r="L273" s="287" t="s">
        <v>200</v>
      </c>
      <c r="M273" s="287">
        <v>3185.23</v>
      </c>
      <c r="N273" s="287">
        <v>19111.37</v>
      </c>
      <c r="O273" s="288"/>
      <c r="AU273" s="114"/>
      <c r="AV273" s="115"/>
      <c r="AW273" s="112" t="s">
        <v>731</v>
      </c>
      <c r="AX273" s="112" t="s">
        <v>763</v>
      </c>
      <c r="AY273" s="114"/>
      <c r="BA273" s="114"/>
    </row>
    <row r="274" spans="1:53" ht="15.75" x14ac:dyDescent="0.25">
      <c r="A274" s="279" t="s">
        <v>764</v>
      </c>
      <c r="B274" s="279"/>
      <c r="C274" s="279"/>
      <c r="D274" s="279"/>
      <c r="E274" s="279"/>
      <c r="F274" s="279"/>
      <c r="G274" s="279"/>
      <c r="H274" s="279"/>
      <c r="I274" s="279"/>
      <c r="J274" s="279"/>
      <c r="K274" s="279"/>
      <c r="L274" s="279"/>
      <c r="M274" s="279"/>
      <c r="N274" s="279"/>
      <c r="O274" s="279"/>
      <c r="AU274" s="114"/>
      <c r="AV274" s="115" t="s">
        <v>764</v>
      </c>
      <c r="AY274" s="114"/>
      <c r="BA274" s="114"/>
    </row>
    <row r="275" spans="1:53" ht="30.75" x14ac:dyDescent="0.25">
      <c r="A275" s="280" t="s">
        <v>765</v>
      </c>
      <c r="B275" s="281" t="s">
        <v>736</v>
      </c>
      <c r="C275" s="282"/>
      <c r="D275" s="283"/>
      <c r="E275" s="284" t="s">
        <v>668</v>
      </c>
      <c r="F275" s="284"/>
      <c r="G275" s="284"/>
      <c r="H275" s="285" t="s">
        <v>230</v>
      </c>
      <c r="I275" s="291">
        <v>1.1463000000000001</v>
      </c>
      <c r="J275" s="287">
        <v>44886.06</v>
      </c>
      <c r="K275" s="287">
        <v>51452.89</v>
      </c>
      <c r="L275" s="287" t="s">
        <v>200</v>
      </c>
      <c r="M275" s="287">
        <v>10290.58</v>
      </c>
      <c r="N275" s="287">
        <v>61743.47</v>
      </c>
      <c r="O275" s="288"/>
      <c r="AU275" s="114"/>
      <c r="AV275" s="115"/>
      <c r="AW275" s="112" t="s">
        <v>736</v>
      </c>
      <c r="AX275" s="112" t="s">
        <v>668</v>
      </c>
      <c r="AY275" s="114"/>
      <c r="BA275" s="114"/>
    </row>
    <row r="276" spans="1:53" ht="45.75" x14ac:dyDescent="0.25">
      <c r="A276" s="280" t="s">
        <v>767</v>
      </c>
      <c r="B276" s="281" t="s">
        <v>787</v>
      </c>
      <c r="C276" s="282"/>
      <c r="D276" s="283"/>
      <c r="E276" s="284" t="s">
        <v>769</v>
      </c>
      <c r="F276" s="284"/>
      <c r="G276" s="284"/>
      <c r="H276" s="285" t="s">
        <v>199</v>
      </c>
      <c r="I276" s="290">
        <v>17.71</v>
      </c>
      <c r="J276" s="287">
        <v>7980.56</v>
      </c>
      <c r="K276" s="287">
        <v>141335.72</v>
      </c>
      <c r="L276" s="287" t="s">
        <v>200</v>
      </c>
      <c r="M276" s="287">
        <v>28267.14</v>
      </c>
      <c r="N276" s="287">
        <v>169602.86</v>
      </c>
      <c r="O276" s="288"/>
      <c r="AU276" s="114"/>
      <c r="AV276" s="115"/>
      <c r="AW276" s="112" t="s">
        <v>787</v>
      </c>
      <c r="AX276" s="112" t="s">
        <v>769</v>
      </c>
      <c r="AY276" s="114"/>
      <c r="BA276" s="114"/>
    </row>
    <row r="277" spans="1:53" ht="30.75" x14ac:dyDescent="0.25">
      <c r="A277" s="280" t="s">
        <v>770</v>
      </c>
      <c r="B277" s="281" t="s">
        <v>793</v>
      </c>
      <c r="C277" s="282"/>
      <c r="D277" s="283"/>
      <c r="E277" s="284" t="s">
        <v>674</v>
      </c>
      <c r="F277" s="284"/>
      <c r="G277" s="284"/>
      <c r="H277" s="285" t="s">
        <v>230</v>
      </c>
      <c r="I277" s="291">
        <v>20.085100000000001</v>
      </c>
      <c r="J277" s="287">
        <v>14031.65</v>
      </c>
      <c r="K277" s="287">
        <v>281827.09000000003</v>
      </c>
      <c r="L277" s="287" t="s">
        <v>200</v>
      </c>
      <c r="M277" s="287">
        <v>56365.42</v>
      </c>
      <c r="N277" s="287">
        <v>338192.51</v>
      </c>
      <c r="O277" s="288"/>
      <c r="AU277" s="114"/>
      <c r="AV277" s="115"/>
      <c r="AW277" s="112" t="s">
        <v>793</v>
      </c>
      <c r="AX277" s="112" t="s">
        <v>674</v>
      </c>
      <c r="AY277" s="114"/>
      <c r="BA277" s="114"/>
    </row>
    <row r="278" spans="1:53" ht="15.75" x14ac:dyDescent="0.25">
      <c r="A278" s="280" t="s">
        <v>772</v>
      </c>
      <c r="B278" s="281" t="s">
        <v>739</v>
      </c>
      <c r="C278" s="282"/>
      <c r="D278" s="283"/>
      <c r="E278" s="284" t="s">
        <v>677</v>
      </c>
      <c r="F278" s="284"/>
      <c r="G278" s="284"/>
      <c r="H278" s="285" t="s">
        <v>230</v>
      </c>
      <c r="I278" s="291">
        <v>20.085100000000001</v>
      </c>
      <c r="J278" s="287">
        <v>54242.04</v>
      </c>
      <c r="K278" s="287">
        <v>1089456.8</v>
      </c>
      <c r="L278" s="287" t="s">
        <v>200</v>
      </c>
      <c r="M278" s="287">
        <v>217891.36</v>
      </c>
      <c r="N278" s="287">
        <v>1307348.1599999999</v>
      </c>
      <c r="O278" s="288"/>
      <c r="AU278" s="114"/>
      <c r="AV278" s="115"/>
      <c r="AW278" s="112" t="s">
        <v>739</v>
      </c>
      <c r="AX278" s="112" t="s">
        <v>677</v>
      </c>
      <c r="AY278" s="114"/>
      <c r="BA278" s="114"/>
    </row>
    <row r="279" spans="1:53" ht="45.75" x14ac:dyDescent="0.25">
      <c r="A279" s="280" t="s">
        <v>774</v>
      </c>
      <c r="B279" s="281" t="s">
        <v>745</v>
      </c>
      <c r="C279" s="282"/>
      <c r="D279" s="283"/>
      <c r="E279" s="284" t="s">
        <v>776</v>
      </c>
      <c r="F279" s="284"/>
      <c r="G279" s="284"/>
      <c r="H279" s="285" t="s">
        <v>230</v>
      </c>
      <c r="I279" s="289">
        <v>20.085000000000001</v>
      </c>
      <c r="J279" s="287">
        <v>6459.23</v>
      </c>
      <c r="K279" s="287">
        <v>129733.63</v>
      </c>
      <c r="L279" s="287" t="s">
        <v>200</v>
      </c>
      <c r="M279" s="287">
        <v>25946.73</v>
      </c>
      <c r="N279" s="287">
        <v>155680.35999999999</v>
      </c>
      <c r="O279" s="288"/>
      <c r="AU279" s="114"/>
      <c r="AV279" s="115"/>
      <c r="AW279" s="112" t="s">
        <v>745</v>
      </c>
      <c r="AX279" s="112" t="s">
        <v>776</v>
      </c>
      <c r="AY279" s="114"/>
      <c r="BA279" s="114"/>
    </row>
    <row r="280" spans="1:53" ht="15.75" x14ac:dyDescent="0.25">
      <c r="A280" s="280" t="s">
        <v>777</v>
      </c>
      <c r="B280" s="281" t="s">
        <v>800</v>
      </c>
      <c r="C280" s="282"/>
      <c r="D280" s="283"/>
      <c r="E280" s="284" t="s">
        <v>683</v>
      </c>
      <c r="F280" s="284"/>
      <c r="G280" s="284"/>
      <c r="H280" s="285" t="s">
        <v>199</v>
      </c>
      <c r="I280" s="290">
        <v>102.43</v>
      </c>
      <c r="J280" s="287">
        <v>8966.7199999999993</v>
      </c>
      <c r="K280" s="287">
        <v>918461.13</v>
      </c>
      <c r="L280" s="287" t="s">
        <v>200</v>
      </c>
      <c r="M280" s="287">
        <v>183692.23</v>
      </c>
      <c r="N280" s="287">
        <v>1102153.3600000001</v>
      </c>
      <c r="O280" s="288"/>
      <c r="AU280" s="114"/>
      <c r="AV280" s="115"/>
      <c r="AW280" s="112" t="s">
        <v>800</v>
      </c>
      <c r="AX280" s="112" t="s">
        <v>683</v>
      </c>
      <c r="AY280" s="114"/>
      <c r="BA280" s="114"/>
    </row>
    <row r="281" spans="1:53" ht="15.75" x14ac:dyDescent="0.25">
      <c r="A281" s="280" t="s">
        <v>779</v>
      </c>
      <c r="B281" s="281" t="s">
        <v>812</v>
      </c>
      <c r="C281" s="282"/>
      <c r="D281" s="283"/>
      <c r="E281" s="284" t="s">
        <v>781</v>
      </c>
      <c r="F281" s="284"/>
      <c r="G281" s="284"/>
      <c r="H281" s="285" t="s">
        <v>207</v>
      </c>
      <c r="I281" s="290">
        <v>92.19</v>
      </c>
      <c r="J281" s="287">
        <v>859.51</v>
      </c>
      <c r="K281" s="287">
        <v>79238.23</v>
      </c>
      <c r="L281" s="287" t="s">
        <v>200</v>
      </c>
      <c r="M281" s="287">
        <v>15847.65</v>
      </c>
      <c r="N281" s="287">
        <v>95085.88</v>
      </c>
      <c r="O281" s="288"/>
      <c r="AU281" s="114"/>
      <c r="AV281" s="115"/>
      <c r="AW281" s="112" t="s">
        <v>812</v>
      </c>
      <c r="AX281" s="112" t="s">
        <v>781</v>
      </c>
      <c r="AY281" s="114"/>
      <c r="BA281" s="114"/>
    </row>
    <row r="282" spans="1:53" ht="15.75" x14ac:dyDescent="0.25">
      <c r="A282" s="280" t="s">
        <v>782</v>
      </c>
      <c r="B282" s="281" t="s">
        <v>819</v>
      </c>
      <c r="C282" s="282"/>
      <c r="D282" s="283"/>
      <c r="E282" s="284" t="s">
        <v>784</v>
      </c>
      <c r="F282" s="284"/>
      <c r="G282" s="284"/>
      <c r="H282" s="285" t="s">
        <v>230</v>
      </c>
      <c r="I282" s="291">
        <v>20.085100000000001</v>
      </c>
      <c r="J282" s="287">
        <v>17612.7</v>
      </c>
      <c r="K282" s="287">
        <v>353752.84</v>
      </c>
      <c r="L282" s="287" t="s">
        <v>200</v>
      </c>
      <c r="M282" s="287">
        <v>70750.570000000007</v>
      </c>
      <c r="N282" s="287">
        <v>424503.41</v>
      </c>
      <c r="O282" s="288"/>
      <c r="AU282" s="114"/>
      <c r="AV282" s="115"/>
      <c r="AW282" s="112" t="s">
        <v>819</v>
      </c>
      <c r="AX282" s="112" t="s">
        <v>784</v>
      </c>
      <c r="AY282" s="114"/>
      <c r="BA282" s="114"/>
    </row>
    <row r="283" spans="1:53" ht="15.75" x14ac:dyDescent="0.25">
      <c r="A283" s="279" t="s">
        <v>785</v>
      </c>
      <c r="B283" s="279"/>
      <c r="C283" s="279"/>
      <c r="D283" s="279"/>
      <c r="E283" s="279"/>
      <c r="F283" s="279"/>
      <c r="G283" s="279"/>
      <c r="H283" s="279"/>
      <c r="I283" s="279"/>
      <c r="J283" s="279"/>
      <c r="K283" s="279"/>
      <c r="L283" s="279"/>
      <c r="M283" s="279"/>
      <c r="N283" s="279"/>
      <c r="O283" s="279"/>
      <c r="AU283" s="114"/>
      <c r="AV283" s="115" t="s">
        <v>785</v>
      </c>
      <c r="AY283" s="114"/>
      <c r="BA283" s="114"/>
    </row>
    <row r="284" spans="1:53" ht="30.75" x14ac:dyDescent="0.25">
      <c r="A284" s="280" t="s">
        <v>786</v>
      </c>
      <c r="B284" s="281" t="s">
        <v>832</v>
      </c>
      <c r="C284" s="282"/>
      <c r="D284" s="283"/>
      <c r="E284" s="284" t="s">
        <v>637</v>
      </c>
      <c r="F284" s="284"/>
      <c r="G284" s="284"/>
      <c r="H284" s="285" t="s">
        <v>230</v>
      </c>
      <c r="I284" s="289">
        <v>0.125</v>
      </c>
      <c r="J284" s="287">
        <v>602807.84</v>
      </c>
      <c r="K284" s="287">
        <v>75350.98</v>
      </c>
      <c r="L284" s="287" t="s">
        <v>200</v>
      </c>
      <c r="M284" s="287">
        <v>15070.2</v>
      </c>
      <c r="N284" s="287">
        <v>90421.18</v>
      </c>
      <c r="O284" s="288"/>
      <c r="AU284" s="114"/>
      <c r="AV284" s="115"/>
      <c r="AW284" s="112" t="s">
        <v>832</v>
      </c>
      <c r="AX284" s="112" t="s">
        <v>637</v>
      </c>
      <c r="AY284" s="114"/>
      <c r="BA284" s="114"/>
    </row>
    <row r="285" spans="1:53" ht="15.75" x14ac:dyDescent="0.25">
      <c r="A285" s="280" t="s">
        <v>788</v>
      </c>
      <c r="B285" s="281" t="s">
        <v>839</v>
      </c>
      <c r="C285" s="282"/>
      <c r="D285" s="283"/>
      <c r="E285" s="284" t="s">
        <v>376</v>
      </c>
      <c r="F285" s="284"/>
      <c r="G285" s="284"/>
      <c r="H285" s="285" t="s">
        <v>377</v>
      </c>
      <c r="I285" s="290">
        <v>1.88</v>
      </c>
      <c r="J285" s="287">
        <v>97.33</v>
      </c>
      <c r="K285" s="287">
        <v>182.98</v>
      </c>
      <c r="L285" s="287" t="s">
        <v>200</v>
      </c>
      <c r="M285" s="287">
        <v>36.6</v>
      </c>
      <c r="N285" s="287">
        <v>219.58</v>
      </c>
      <c r="O285" s="288"/>
      <c r="AU285" s="114"/>
      <c r="AV285" s="115"/>
      <c r="AW285" s="112" t="s">
        <v>839</v>
      </c>
      <c r="AX285" s="112" t="s">
        <v>376</v>
      </c>
      <c r="AY285" s="114"/>
      <c r="BA285" s="114"/>
    </row>
    <row r="286" spans="1:53" ht="15.75" x14ac:dyDescent="0.25">
      <c r="A286" s="280" t="s">
        <v>790</v>
      </c>
      <c r="B286" s="281" t="s">
        <v>842</v>
      </c>
      <c r="C286" s="282"/>
      <c r="D286" s="283"/>
      <c r="E286" s="284" t="s">
        <v>642</v>
      </c>
      <c r="F286" s="284"/>
      <c r="G286" s="284"/>
      <c r="H286" s="285" t="s">
        <v>199</v>
      </c>
      <c r="I286" s="292">
        <v>1.25E-3</v>
      </c>
      <c r="J286" s="287">
        <v>31096</v>
      </c>
      <c r="K286" s="287">
        <v>38.869999999999997</v>
      </c>
      <c r="L286" s="287" t="s">
        <v>200</v>
      </c>
      <c r="M286" s="287">
        <v>7.77</v>
      </c>
      <c r="N286" s="287">
        <v>46.64</v>
      </c>
      <c r="O286" s="288"/>
      <c r="AU286" s="114"/>
      <c r="AV286" s="115"/>
      <c r="AW286" s="112" t="s">
        <v>842</v>
      </c>
      <c r="AX286" s="112" t="s">
        <v>642</v>
      </c>
      <c r="AY286" s="114"/>
      <c r="BA286" s="114"/>
    </row>
    <row r="287" spans="1:53" ht="15.75" x14ac:dyDescent="0.25">
      <c r="A287" s="280" t="s">
        <v>792</v>
      </c>
      <c r="B287" s="281" t="s">
        <v>750</v>
      </c>
      <c r="C287" s="282"/>
      <c r="D287" s="283"/>
      <c r="E287" s="284" t="s">
        <v>695</v>
      </c>
      <c r="F287" s="284"/>
      <c r="G287" s="284"/>
      <c r="H287" s="285" t="s">
        <v>511</v>
      </c>
      <c r="I287" s="289">
        <v>0.75700000000000001</v>
      </c>
      <c r="J287" s="287">
        <v>37541.120000000003</v>
      </c>
      <c r="K287" s="287">
        <v>28418.63</v>
      </c>
      <c r="L287" s="287" t="s">
        <v>200</v>
      </c>
      <c r="M287" s="287">
        <v>5683.73</v>
      </c>
      <c r="N287" s="287">
        <v>34102.36</v>
      </c>
      <c r="O287" s="288"/>
      <c r="AU287" s="114"/>
      <c r="AV287" s="115"/>
      <c r="AW287" s="112" t="s">
        <v>750</v>
      </c>
      <c r="AX287" s="112" t="s">
        <v>695</v>
      </c>
      <c r="AY287" s="114"/>
      <c r="BA287" s="114"/>
    </row>
    <row r="288" spans="1:53" ht="15.75" x14ac:dyDescent="0.25">
      <c r="A288" s="280" t="s">
        <v>794</v>
      </c>
      <c r="B288" s="281" t="s">
        <v>850</v>
      </c>
      <c r="C288" s="282"/>
      <c r="D288" s="283"/>
      <c r="E288" s="284" t="s">
        <v>698</v>
      </c>
      <c r="F288" s="284"/>
      <c r="G288" s="284"/>
      <c r="H288" s="285" t="s">
        <v>199</v>
      </c>
      <c r="I288" s="289">
        <v>0.121</v>
      </c>
      <c r="J288" s="287">
        <v>3708.43</v>
      </c>
      <c r="K288" s="287">
        <v>448.72</v>
      </c>
      <c r="L288" s="287" t="s">
        <v>200</v>
      </c>
      <c r="M288" s="287">
        <v>89.74</v>
      </c>
      <c r="N288" s="287">
        <v>538.46</v>
      </c>
      <c r="O288" s="288"/>
      <c r="AU288" s="114"/>
      <c r="AV288" s="115"/>
      <c r="AW288" s="112" t="s">
        <v>850</v>
      </c>
      <c r="AX288" s="112" t="s">
        <v>698</v>
      </c>
      <c r="AY288" s="114"/>
      <c r="BA288" s="114"/>
    </row>
    <row r="289" spans="1:53" ht="15.75" x14ac:dyDescent="0.25">
      <c r="A289" s="280" t="s">
        <v>796</v>
      </c>
      <c r="B289" s="281" t="s">
        <v>759</v>
      </c>
      <c r="C289" s="282"/>
      <c r="D289" s="283"/>
      <c r="E289" s="284" t="s">
        <v>701</v>
      </c>
      <c r="F289" s="284"/>
      <c r="G289" s="284"/>
      <c r="H289" s="285" t="s">
        <v>321</v>
      </c>
      <c r="I289" s="289">
        <v>76.456999999999994</v>
      </c>
      <c r="J289" s="287">
        <v>582.91999999999996</v>
      </c>
      <c r="K289" s="287">
        <v>44568.31</v>
      </c>
      <c r="L289" s="287" t="s">
        <v>200</v>
      </c>
      <c r="M289" s="287">
        <v>8913.66</v>
      </c>
      <c r="N289" s="287">
        <v>53481.97</v>
      </c>
      <c r="O289" s="288"/>
      <c r="AU289" s="114"/>
      <c r="AV289" s="115"/>
      <c r="AW289" s="112" t="s">
        <v>759</v>
      </c>
      <c r="AX289" s="112" t="s">
        <v>701</v>
      </c>
      <c r="AY289" s="114"/>
      <c r="BA289" s="114"/>
    </row>
    <row r="290" spans="1:53" ht="15.75" x14ac:dyDescent="0.25">
      <c r="A290" s="279" t="s">
        <v>798</v>
      </c>
      <c r="B290" s="279"/>
      <c r="C290" s="279"/>
      <c r="D290" s="279"/>
      <c r="E290" s="279"/>
      <c r="F290" s="279"/>
      <c r="G290" s="279"/>
      <c r="H290" s="279"/>
      <c r="I290" s="279"/>
      <c r="J290" s="279"/>
      <c r="K290" s="279"/>
      <c r="L290" s="279"/>
      <c r="M290" s="279"/>
      <c r="N290" s="279"/>
      <c r="O290" s="279"/>
      <c r="AU290" s="114"/>
      <c r="AV290" s="115" t="s">
        <v>798</v>
      </c>
      <c r="AY290" s="114"/>
      <c r="BA290" s="114"/>
    </row>
    <row r="291" spans="1:53" ht="30.75" x14ac:dyDescent="0.25">
      <c r="A291" s="280" t="s">
        <v>799</v>
      </c>
      <c r="B291" s="281" t="s">
        <v>768</v>
      </c>
      <c r="C291" s="282"/>
      <c r="D291" s="283"/>
      <c r="E291" s="284" t="s">
        <v>637</v>
      </c>
      <c r="F291" s="284"/>
      <c r="G291" s="284"/>
      <c r="H291" s="285" t="s">
        <v>230</v>
      </c>
      <c r="I291" s="289">
        <v>1.056</v>
      </c>
      <c r="J291" s="287">
        <v>602807.41</v>
      </c>
      <c r="K291" s="287">
        <v>636564.62</v>
      </c>
      <c r="L291" s="287" t="s">
        <v>200</v>
      </c>
      <c r="M291" s="287">
        <v>127312.92</v>
      </c>
      <c r="N291" s="287">
        <v>763877.54</v>
      </c>
      <c r="O291" s="288"/>
      <c r="AU291" s="114"/>
      <c r="AV291" s="115"/>
      <c r="AW291" s="112" t="s">
        <v>768</v>
      </c>
      <c r="AX291" s="112" t="s">
        <v>637</v>
      </c>
      <c r="AY291" s="114"/>
      <c r="BA291" s="114"/>
    </row>
    <row r="292" spans="1:53" ht="30.75" x14ac:dyDescent="0.25">
      <c r="A292" s="280" t="s">
        <v>801</v>
      </c>
      <c r="B292" s="281" t="s">
        <v>778</v>
      </c>
      <c r="C292" s="282"/>
      <c r="D292" s="283"/>
      <c r="E292" s="284" t="s">
        <v>803</v>
      </c>
      <c r="F292" s="284"/>
      <c r="G292" s="284"/>
      <c r="H292" s="285" t="s">
        <v>234</v>
      </c>
      <c r="I292" s="289">
        <v>-107.712</v>
      </c>
      <c r="J292" s="287">
        <v>2110.5700000000002</v>
      </c>
      <c r="K292" s="287">
        <v>-227333.72</v>
      </c>
      <c r="L292" s="287" t="s">
        <v>200</v>
      </c>
      <c r="M292" s="287">
        <v>-45466.74</v>
      </c>
      <c r="N292" s="287">
        <v>-272800.46000000002</v>
      </c>
      <c r="O292" s="288"/>
      <c r="AU292" s="114"/>
      <c r="AV292" s="115"/>
      <c r="AW292" s="112" t="s">
        <v>778</v>
      </c>
      <c r="AX292" s="112" t="s">
        <v>803</v>
      </c>
      <c r="AY292" s="114"/>
      <c r="BA292" s="114"/>
    </row>
    <row r="293" spans="1:53" ht="30.75" x14ac:dyDescent="0.25">
      <c r="A293" s="280" t="s">
        <v>804</v>
      </c>
      <c r="B293" s="281" t="s">
        <v>780</v>
      </c>
      <c r="C293" s="282"/>
      <c r="D293" s="283"/>
      <c r="E293" s="284" t="s">
        <v>806</v>
      </c>
      <c r="F293" s="284"/>
      <c r="G293" s="284"/>
      <c r="H293" s="285" t="s">
        <v>234</v>
      </c>
      <c r="I293" s="290">
        <v>107.71</v>
      </c>
      <c r="J293" s="287">
        <v>1074.3499999999999</v>
      </c>
      <c r="K293" s="287">
        <v>115718.24</v>
      </c>
      <c r="L293" s="287" t="s">
        <v>200</v>
      </c>
      <c r="M293" s="287">
        <v>23143.65</v>
      </c>
      <c r="N293" s="287">
        <v>138861.89000000001</v>
      </c>
      <c r="O293" s="288"/>
      <c r="AU293" s="114"/>
      <c r="AV293" s="115"/>
      <c r="AW293" s="112" t="s">
        <v>780</v>
      </c>
      <c r="AX293" s="112" t="s">
        <v>806</v>
      </c>
      <c r="AY293" s="114"/>
      <c r="BA293" s="114"/>
    </row>
    <row r="294" spans="1:53" ht="15.75" x14ac:dyDescent="0.25">
      <c r="A294" s="280" t="s">
        <v>807</v>
      </c>
      <c r="B294" s="281" t="s">
        <v>881</v>
      </c>
      <c r="C294" s="282"/>
      <c r="D294" s="283"/>
      <c r="E294" s="284" t="s">
        <v>376</v>
      </c>
      <c r="F294" s="284"/>
      <c r="G294" s="284"/>
      <c r="H294" s="285" t="s">
        <v>377</v>
      </c>
      <c r="I294" s="290">
        <v>15.84</v>
      </c>
      <c r="J294" s="287">
        <v>97.35</v>
      </c>
      <c r="K294" s="287">
        <v>1542.02</v>
      </c>
      <c r="L294" s="287" t="s">
        <v>200</v>
      </c>
      <c r="M294" s="287">
        <v>308.39999999999998</v>
      </c>
      <c r="N294" s="287">
        <v>1850.42</v>
      </c>
      <c r="O294" s="288"/>
      <c r="AU294" s="114"/>
      <c r="AV294" s="115"/>
      <c r="AW294" s="112" t="s">
        <v>881</v>
      </c>
      <c r="AX294" s="112" t="s">
        <v>376</v>
      </c>
      <c r="AY294" s="114"/>
      <c r="BA294" s="114"/>
    </row>
    <row r="295" spans="1:53" ht="15.75" x14ac:dyDescent="0.25">
      <c r="A295" s="280" t="s">
        <v>809</v>
      </c>
      <c r="B295" s="281" t="s">
        <v>884</v>
      </c>
      <c r="C295" s="282"/>
      <c r="D295" s="283"/>
      <c r="E295" s="284" t="s">
        <v>642</v>
      </c>
      <c r="F295" s="284"/>
      <c r="G295" s="284"/>
      <c r="H295" s="285" t="s">
        <v>199</v>
      </c>
      <c r="I295" s="289">
        <v>1.0999999999999999E-2</v>
      </c>
      <c r="J295" s="287">
        <v>31071.82</v>
      </c>
      <c r="K295" s="287">
        <v>341.79</v>
      </c>
      <c r="L295" s="287" t="s">
        <v>200</v>
      </c>
      <c r="M295" s="287">
        <v>68.36</v>
      </c>
      <c r="N295" s="287">
        <v>410.15</v>
      </c>
      <c r="O295" s="288"/>
      <c r="AU295" s="114"/>
      <c r="AV295" s="115"/>
      <c r="AW295" s="112" t="s">
        <v>884</v>
      </c>
      <c r="AX295" s="112" t="s">
        <v>642</v>
      </c>
      <c r="AY295" s="114"/>
      <c r="BA295" s="114"/>
    </row>
    <row r="296" spans="1:53" ht="15.75" x14ac:dyDescent="0.25">
      <c r="A296" s="280" t="s">
        <v>811</v>
      </c>
      <c r="B296" s="281" t="s">
        <v>887</v>
      </c>
      <c r="C296" s="282"/>
      <c r="D296" s="283"/>
      <c r="E296" s="284" t="s">
        <v>695</v>
      </c>
      <c r="F296" s="284"/>
      <c r="G296" s="284"/>
      <c r="H296" s="285" t="s">
        <v>511</v>
      </c>
      <c r="I296" s="291">
        <v>0.86639999999999995</v>
      </c>
      <c r="J296" s="287">
        <v>37539.97</v>
      </c>
      <c r="K296" s="287">
        <v>32524.63</v>
      </c>
      <c r="L296" s="287" t="s">
        <v>200</v>
      </c>
      <c r="M296" s="287">
        <v>6504.93</v>
      </c>
      <c r="N296" s="287">
        <v>39029.56</v>
      </c>
      <c r="O296" s="288"/>
      <c r="AU296" s="114"/>
      <c r="AV296" s="115"/>
      <c r="AW296" s="112" t="s">
        <v>887</v>
      </c>
      <c r="AX296" s="112" t="s">
        <v>695</v>
      </c>
      <c r="AY296" s="114"/>
      <c r="BA296" s="114"/>
    </row>
    <row r="297" spans="1:53" ht="15.75" x14ac:dyDescent="0.25">
      <c r="A297" s="280" t="s">
        <v>813</v>
      </c>
      <c r="B297" s="281" t="s">
        <v>789</v>
      </c>
      <c r="C297" s="282"/>
      <c r="D297" s="283"/>
      <c r="E297" s="284" t="s">
        <v>698</v>
      </c>
      <c r="F297" s="284"/>
      <c r="G297" s="284"/>
      <c r="H297" s="285" t="s">
        <v>199</v>
      </c>
      <c r="I297" s="289">
        <v>0.13900000000000001</v>
      </c>
      <c r="J297" s="287">
        <v>3707.91</v>
      </c>
      <c r="K297" s="287">
        <v>515.4</v>
      </c>
      <c r="L297" s="287" t="s">
        <v>200</v>
      </c>
      <c r="M297" s="287">
        <v>103.08</v>
      </c>
      <c r="N297" s="287">
        <v>618.48</v>
      </c>
      <c r="O297" s="288"/>
      <c r="AU297" s="114"/>
      <c r="AV297" s="115"/>
      <c r="AW297" s="112" t="s">
        <v>789</v>
      </c>
      <c r="AX297" s="112" t="s">
        <v>698</v>
      </c>
      <c r="AY297" s="114"/>
      <c r="BA297" s="114"/>
    </row>
    <row r="298" spans="1:53" ht="30.75" x14ac:dyDescent="0.25">
      <c r="A298" s="280" t="s">
        <v>815</v>
      </c>
      <c r="B298" s="281" t="s">
        <v>791</v>
      </c>
      <c r="C298" s="282"/>
      <c r="D298" s="283"/>
      <c r="E298" s="284" t="s">
        <v>806</v>
      </c>
      <c r="F298" s="284"/>
      <c r="G298" s="284"/>
      <c r="H298" s="285" t="s">
        <v>234</v>
      </c>
      <c r="I298" s="290">
        <v>13.13</v>
      </c>
      <c r="J298" s="287">
        <v>1074.3499999999999</v>
      </c>
      <c r="K298" s="287">
        <v>14106.22</v>
      </c>
      <c r="L298" s="287" t="s">
        <v>200</v>
      </c>
      <c r="M298" s="287">
        <v>2821.24</v>
      </c>
      <c r="N298" s="287">
        <v>16927.46</v>
      </c>
      <c r="O298" s="288"/>
      <c r="AU298" s="114"/>
      <c r="AV298" s="115"/>
      <c r="AW298" s="112" t="s">
        <v>791</v>
      </c>
      <c r="AX298" s="112" t="s">
        <v>806</v>
      </c>
      <c r="AY298" s="114"/>
      <c r="BA298" s="114"/>
    </row>
    <row r="299" spans="1:53" ht="15.75" x14ac:dyDescent="0.25">
      <c r="A299" s="279" t="s">
        <v>817</v>
      </c>
      <c r="B299" s="279"/>
      <c r="C299" s="279"/>
      <c r="D299" s="279"/>
      <c r="E299" s="279"/>
      <c r="F299" s="279"/>
      <c r="G299" s="279"/>
      <c r="H299" s="279"/>
      <c r="I299" s="279"/>
      <c r="J299" s="279"/>
      <c r="K299" s="279"/>
      <c r="L299" s="279"/>
      <c r="M299" s="279"/>
      <c r="N299" s="279"/>
      <c r="O299" s="279"/>
      <c r="AU299" s="114"/>
      <c r="AV299" s="115" t="s">
        <v>817</v>
      </c>
      <c r="AY299" s="114"/>
      <c r="BA299" s="114"/>
    </row>
    <row r="300" spans="1:53" ht="30.75" x14ac:dyDescent="0.25">
      <c r="A300" s="280" t="s">
        <v>818</v>
      </c>
      <c r="B300" s="281" t="s">
        <v>795</v>
      </c>
      <c r="C300" s="282"/>
      <c r="D300" s="283"/>
      <c r="E300" s="284" t="s">
        <v>820</v>
      </c>
      <c r="F300" s="284"/>
      <c r="G300" s="284"/>
      <c r="H300" s="285" t="s">
        <v>230</v>
      </c>
      <c r="I300" s="289">
        <v>0.30399999999999999</v>
      </c>
      <c r="J300" s="287">
        <v>396099.28</v>
      </c>
      <c r="K300" s="287">
        <v>120414.18</v>
      </c>
      <c r="L300" s="287" t="s">
        <v>200</v>
      </c>
      <c r="M300" s="287">
        <v>24082.84</v>
      </c>
      <c r="N300" s="287">
        <v>144497.01999999999</v>
      </c>
      <c r="O300" s="288"/>
      <c r="AU300" s="114"/>
      <c r="AV300" s="115"/>
      <c r="AW300" s="112" t="s">
        <v>795</v>
      </c>
      <c r="AX300" s="112" t="s">
        <v>820</v>
      </c>
      <c r="AY300" s="114"/>
      <c r="BA300" s="114"/>
    </row>
    <row r="301" spans="1:53" ht="15.75" x14ac:dyDescent="0.25">
      <c r="A301" s="280" t="s">
        <v>821</v>
      </c>
      <c r="B301" s="281" t="s">
        <v>797</v>
      </c>
      <c r="C301" s="282"/>
      <c r="D301" s="283"/>
      <c r="E301" s="284" t="s">
        <v>376</v>
      </c>
      <c r="F301" s="284"/>
      <c r="G301" s="284"/>
      <c r="H301" s="285" t="s">
        <v>377</v>
      </c>
      <c r="I301" s="290">
        <v>4.5599999999999996</v>
      </c>
      <c r="J301" s="287">
        <v>97.35</v>
      </c>
      <c r="K301" s="287">
        <v>443.92</v>
      </c>
      <c r="L301" s="287" t="s">
        <v>200</v>
      </c>
      <c r="M301" s="287">
        <v>88.78</v>
      </c>
      <c r="N301" s="287">
        <v>532.70000000000005</v>
      </c>
      <c r="O301" s="288"/>
      <c r="AU301" s="114"/>
      <c r="AV301" s="115"/>
      <c r="AW301" s="112" t="s">
        <v>797</v>
      </c>
      <c r="AX301" s="112" t="s">
        <v>376</v>
      </c>
      <c r="AY301" s="114"/>
      <c r="BA301" s="114"/>
    </row>
    <row r="302" spans="1:53" ht="30.75" x14ac:dyDescent="0.25">
      <c r="A302" s="280" t="s">
        <v>823</v>
      </c>
      <c r="B302" s="281" t="s">
        <v>802</v>
      </c>
      <c r="C302" s="282"/>
      <c r="D302" s="283"/>
      <c r="E302" s="284" t="s">
        <v>806</v>
      </c>
      <c r="F302" s="284"/>
      <c r="G302" s="284"/>
      <c r="H302" s="285" t="s">
        <v>234</v>
      </c>
      <c r="I302" s="289">
        <v>31.007999999999999</v>
      </c>
      <c r="J302" s="287">
        <v>1074.3499999999999</v>
      </c>
      <c r="K302" s="287">
        <v>33313.440000000002</v>
      </c>
      <c r="L302" s="287" t="s">
        <v>200</v>
      </c>
      <c r="M302" s="287">
        <v>6662.69</v>
      </c>
      <c r="N302" s="287">
        <v>39976.129999999997</v>
      </c>
      <c r="O302" s="288"/>
      <c r="AU302" s="114"/>
      <c r="AV302" s="115"/>
      <c r="AW302" s="112" t="s">
        <v>802</v>
      </c>
      <c r="AX302" s="112" t="s">
        <v>806</v>
      </c>
      <c r="AY302" s="114"/>
      <c r="BA302" s="114"/>
    </row>
    <row r="303" spans="1:53" ht="30.75" x14ac:dyDescent="0.25">
      <c r="A303" s="280" t="s">
        <v>825</v>
      </c>
      <c r="B303" s="281" t="s">
        <v>805</v>
      </c>
      <c r="C303" s="282"/>
      <c r="D303" s="283"/>
      <c r="E303" s="284" t="s">
        <v>827</v>
      </c>
      <c r="F303" s="284"/>
      <c r="G303" s="284"/>
      <c r="H303" s="285" t="s">
        <v>218</v>
      </c>
      <c r="I303" s="291">
        <v>2.7000000000000001E-3</v>
      </c>
      <c r="J303" s="287">
        <v>78540.740000000005</v>
      </c>
      <c r="K303" s="287">
        <v>212.06</v>
      </c>
      <c r="L303" s="287" t="s">
        <v>200</v>
      </c>
      <c r="M303" s="287">
        <v>42.41</v>
      </c>
      <c r="N303" s="287">
        <v>254.47</v>
      </c>
      <c r="O303" s="288"/>
      <c r="AU303" s="114"/>
      <c r="AV303" s="115"/>
      <c r="AW303" s="112" t="s">
        <v>805</v>
      </c>
      <c r="AX303" s="112" t="s">
        <v>827</v>
      </c>
      <c r="AY303" s="114"/>
      <c r="BA303" s="114"/>
    </row>
    <row r="304" spans="1:53" ht="15.75" x14ac:dyDescent="0.25">
      <c r="A304" s="280" t="s">
        <v>828</v>
      </c>
      <c r="B304" s="281" t="s">
        <v>891</v>
      </c>
      <c r="C304" s="282"/>
      <c r="D304" s="283"/>
      <c r="E304" s="284" t="s">
        <v>830</v>
      </c>
      <c r="F304" s="284"/>
      <c r="G304" s="284"/>
      <c r="H304" s="285" t="s">
        <v>207</v>
      </c>
      <c r="I304" s="303">
        <v>228</v>
      </c>
      <c r="J304" s="287">
        <v>38.24</v>
      </c>
      <c r="K304" s="287">
        <v>8718.7199999999993</v>
      </c>
      <c r="L304" s="287" t="s">
        <v>200</v>
      </c>
      <c r="M304" s="287">
        <v>1743.74</v>
      </c>
      <c r="N304" s="287">
        <v>10462.459999999999</v>
      </c>
      <c r="O304" s="288"/>
      <c r="AU304" s="114"/>
      <c r="AV304" s="115"/>
      <c r="AW304" s="112" t="s">
        <v>891</v>
      </c>
      <c r="AX304" s="112" t="s">
        <v>830</v>
      </c>
      <c r="AY304" s="114"/>
      <c r="BA304" s="114"/>
    </row>
    <row r="305" spans="1:53" ht="15.75" x14ac:dyDescent="0.25">
      <c r="A305" s="280" t="s">
        <v>831</v>
      </c>
      <c r="B305" s="281" t="s">
        <v>913</v>
      </c>
      <c r="C305" s="282"/>
      <c r="D305" s="283"/>
      <c r="E305" s="284" t="s">
        <v>695</v>
      </c>
      <c r="F305" s="284"/>
      <c r="G305" s="284"/>
      <c r="H305" s="285" t="s">
        <v>511</v>
      </c>
      <c r="I305" s="289">
        <v>1.5549999999999999</v>
      </c>
      <c r="J305" s="287">
        <v>37541.050000000003</v>
      </c>
      <c r="K305" s="287">
        <v>58376.33</v>
      </c>
      <c r="L305" s="287" t="s">
        <v>200</v>
      </c>
      <c r="M305" s="287">
        <v>11675.27</v>
      </c>
      <c r="N305" s="287">
        <v>70051.600000000006</v>
      </c>
      <c r="O305" s="288"/>
      <c r="AU305" s="114"/>
      <c r="AV305" s="115"/>
      <c r="AW305" s="112" t="s">
        <v>913</v>
      </c>
      <c r="AX305" s="112" t="s">
        <v>695</v>
      </c>
      <c r="AY305" s="114"/>
      <c r="BA305" s="114"/>
    </row>
    <row r="306" spans="1:53" ht="15.75" x14ac:dyDescent="0.25">
      <c r="A306" s="280" t="s">
        <v>833</v>
      </c>
      <c r="B306" s="281" t="s">
        <v>926</v>
      </c>
      <c r="C306" s="282"/>
      <c r="D306" s="283"/>
      <c r="E306" s="284" t="s">
        <v>698</v>
      </c>
      <c r="F306" s="284"/>
      <c r="G306" s="284"/>
      <c r="H306" s="285" t="s">
        <v>199</v>
      </c>
      <c r="I306" s="289">
        <v>0.249</v>
      </c>
      <c r="J306" s="287">
        <v>3708.07</v>
      </c>
      <c r="K306" s="287">
        <v>923.31</v>
      </c>
      <c r="L306" s="287" t="s">
        <v>200</v>
      </c>
      <c r="M306" s="287">
        <v>184.66</v>
      </c>
      <c r="N306" s="287">
        <v>1107.97</v>
      </c>
      <c r="O306" s="288"/>
      <c r="AU306" s="114"/>
      <c r="AV306" s="115"/>
      <c r="AW306" s="112" t="s">
        <v>926</v>
      </c>
      <c r="AX306" s="112" t="s">
        <v>698</v>
      </c>
      <c r="AY306" s="114"/>
      <c r="BA306" s="114"/>
    </row>
    <row r="307" spans="1:53" ht="30.75" x14ac:dyDescent="0.25">
      <c r="A307" s="280" t="s">
        <v>835</v>
      </c>
      <c r="B307" s="281" t="s">
        <v>929</v>
      </c>
      <c r="C307" s="282"/>
      <c r="D307" s="283"/>
      <c r="E307" s="284" t="s">
        <v>806</v>
      </c>
      <c r="F307" s="284"/>
      <c r="G307" s="284"/>
      <c r="H307" s="285" t="s">
        <v>234</v>
      </c>
      <c r="I307" s="290">
        <v>23.56</v>
      </c>
      <c r="J307" s="287">
        <v>1074.3499999999999</v>
      </c>
      <c r="K307" s="287">
        <v>25311.69</v>
      </c>
      <c r="L307" s="287" t="s">
        <v>200</v>
      </c>
      <c r="M307" s="287">
        <v>5062.34</v>
      </c>
      <c r="N307" s="287">
        <v>30374.03</v>
      </c>
      <c r="O307" s="288"/>
      <c r="AU307" s="114"/>
      <c r="AV307" s="115"/>
      <c r="AW307" s="112" t="s">
        <v>929</v>
      </c>
      <c r="AX307" s="112" t="s">
        <v>806</v>
      </c>
      <c r="AY307" s="114"/>
      <c r="BA307" s="114"/>
    </row>
    <row r="308" spans="1:53" ht="15.75" x14ac:dyDescent="0.25">
      <c r="A308" s="279" t="s">
        <v>837</v>
      </c>
      <c r="B308" s="279"/>
      <c r="C308" s="279"/>
      <c r="D308" s="279"/>
      <c r="E308" s="279"/>
      <c r="F308" s="279"/>
      <c r="G308" s="279"/>
      <c r="H308" s="279"/>
      <c r="I308" s="279"/>
      <c r="J308" s="279"/>
      <c r="K308" s="279"/>
      <c r="L308" s="279"/>
      <c r="M308" s="279"/>
      <c r="N308" s="279"/>
      <c r="O308" s="279"/>
      <c r="AU308" s="114"/>
      <c r="AV308" s="115" t="s">
        <v>837</v>
      </c>
      <c r="AY308" s="114"/>
      <c r="BA308" s="114"/>
    </row>
    <row r="309" spans="1:53" ht="30.75" x14ac:dyDescent="0.25">
      <c r="A309" s="280" t="s">
        <v>838</v>
      </c>
      <c r="B309" s="281" t="s">
        <v>932</v>
      </c>
      <c r="C309" s="282"/>
      <c r="D309" s="283"/>
      <c r="E309" s="284" t="s">
        <v>840</v>
      </c>
      <c r="F309" s="284"/>
      <c r="G309" s="284"/>
      <c r="H309" s="285" t="s">
        <v>199</v>
      </c>
      <c r="I309" s="291">
        <v>5.2499999999999998E-2</v>
      </c>
      <c r="J309" s="287">
        <v>12870.29</v>
      </c>
      <c r="K309" s="287">
        <v>675.69</v>
      </c>
      <c r="L309" s="287" t="s">
        <v>200</v>
      </c>
      <c r="M309" s="287">
        <v>135.13999999999999</v>
      </c>
      <c r="N309" s="287">
        <v>810.83</v>
      </c>
      <c r="O309" s="288"/>
      <c r="AU309" s="114"/>
      <c r="AV309" s="115"/>
      <c r="AW309" s="112" t="s">
        <v>932</v>
      </c>
      <c r="AX309" s="112" t="s">
        <v>840</v>
      </c>
      <c r="AY309" s="114"/>
      <c r="BA309" s="114"/>
    </row>
    <row r="310" spans="1:53" ht="15.75" x14ac:dyDescent="0.25">
      <c r="A310" s="280" t="s">
        <v>841</v>
      </c>
      <c r="B310" s="281" t="s">
        <v>938</v>
      </c>
      <c r="C310" s="282"/>
      <c r="D310" s="283"/>
      <c r="E310" s="284" t="s">
        <v>843</v>
      </c>
      <c r="F310" s="284"/>
      <c r="G310" s="284"/>
      <c r="H310" s="285" t="s">
        <v>511</v>
      </c>
      <c r="I310" s="286">
        <v>0.3</v>
      </c>
      <c r="J310" s="287">
        <v>24674.67</v>
      </c>
      <c r="K310" s="287">
        <v>7402.4</v>
      </c>
      <c r="L310" s="287" t="s">
        <v>200</v>
      </c>
      <c r="M310" s="287">
        <v>1480.48</v>
      </c>
      <c r="N310" s="287">
        <v>8882.8799999999992</v>
      </c>
      <c r="O310" s="288"/>
      <c r="AU310" s="114"/>
      <c r="AV310" s="115"/>
      <c r="AW310" s="112" t="s">
        <v>938</v>
      </c>
      <c r="AX310" s="112" t="s">
        <v>843</v>
      </c>
      <c r="AY310" s="114"/>
      <c r="BA310" s="114"/>
    </row>
    <row r="311" spans="1:53" ht="15.75" x14ac:dyDescent="0.25">
      <c r="A311" s="280" t="s">
        <v>844</v>
      </c>
      <c r="B311" s="281" t="s">
        <v>943</v>
      </c>
      <c r="C311" s="282"/>
      <c r="D311" s="283"/>
      <c r="E311" s="284" t="s">
        <v>846</v>
      </c>
      <c r="F311" s="284"/>
      <c r="G311" s="284"/>
      <c r="H311" s="285" t="s">
        <v>321</v>
      </c>
      <c r="I311" s="286">
        <v>31.5</v>
      </c>
      <c r="J311" s="287">
        <v>1657.61</v>
      </c>
      <c r="K311" s="287">
        <v>52214.720000000001</v>
      </c>
      <c r="L311" s="287" t="s">
        <v>200</v>
      </c>
      <c r="M311" s="287">
        <v>10442.94</v>
      </c>
      <c r="N311" s="287">
        <v>62657.66</v>
      </c>
      <c r="O311" s="288"/>
      <c r="AU311" s="114"/>
      <c r="AV311" s="115"/>
      <c r="AW311" s="112" t="s">
        <v>943</v>
      </c>
      <c r="AX311" s="112" t="s">
        <v>846</v>
      </c>
      <c r="AY311" s="114"/>
      <c r="BA311" s="114"/>
    </row>
    <row r="312" spans="1:53" ht="15.75" x14ac:dyDescent="0.25">
      <c r="A312" s="279" t="s">
        <v>847</v>
      </c>
      <c r="B312" s="279"/>
      <c r="C312" s="279"/>
      <c r="D312" s="279"/>
      <c r="E312" s="279"/>
      <c r="F312" s="279"/>
      <c r="G312" s="279"/>
      <c r="H312" s="279"/>
      <c r="I312" s="279"/>
      <c r="J312" s="279"/>
      <c r="K312" s="279"/>
      <c r="L312" s="279"/>
      <c r="M312" s="279"/>
      <c r="N312" s="279"/>
      <c r="O312" s="279"/>
      <c r="AU312" s="114"/>
      <c r="AV312" s="115" t="s">
        <v>847</v>
      </c>
      <c r="AY312" s="114"/>
      <c r="BA312" s="114"/>
    </row>
    <row r="313" spans="1:53" ht="15.75" x14ac:dyDescent="0.25">
      <c r="A313" s="279" t="s">
        <v>848</v>
      </c>
      <c r="B313" s="279"/>
      <c r="C313" s="279"/>
      <c r="D313" s="279"/>
      <c r="E313" s="279"/>
      <c r="F313" s="279"/>
      <c r="G313" s="279"/>
      <c r="H313" s="279"/>
      <c r="I313" s="279"/>
      <c r="J313" s="279"/>
      <c r="K313" s="279"/>
      <c r="L313" s="279"/>
      <c r="M313" s="279"/>
      <c r="N313" s="279"/>
      <c r="O313" s="279"/>
      <c r="AU313" s="114"/>
      <c r="AV313" s="115" t="s">
        <v>848</v>
      </c>
      <c r="AY313" s="114"/>
      <c r="BA313" s="114"/>
    </row>
    <row r="314" spans="1:53" ht="15.75" x14ac:dyDescent="0.25">
      <c r="A314" s="280" t="s">
        <v>849</v>
      </c>
      <c r="B314" s="281" t="s">
        <v>946</v>
      </c>
      <c r="C314" s="282"/>
      <c r="D314" s="283"/>
      <c r="E314" s="284" t="s">
        <v>851</v>
      </c>
      <c r="F314" s="284"/>
      <c r="G314" s="284"/>
      <c r="H314" s="285" t="s">
        <v>230</v>
      </c>
      <c r="I314" s="286">
        <v>1.5</v>
      </c>
      <c r="J314" s="287">
        <v>383226.91</v>
      </c>
      <c r="K314" s="287">
        <v>574840.37</v>
      </c>
      <c r="L314" s="287" t="s">
        <v>200</v>
      </c>
      <c r="M314" s="287">
        <v>114968.07</v>
      </c>
      <c r="N314" s="287">
        <v>689808.44</v>
      </c>
      <c r="O314" s="288"/>
      <c r="AU314" s="114"/>
      <c r="AV314" s="115"/>
      <c r="AW314" s="112" t="s">
        <v>946</v>
      </c>
      <c r="AX314" s="112" t="s">
        <v>851</v>
      </c>
      <c r="AY314" s="114"/>
      <c r="BA314" s="114"/>
    </row>
    <row r="315" spans="1:53" ht="15.75" x14ac:dyDescent="0.25">
      <c r="A315" s="280" t="s">
        <v>852</v>
      </c>
      <c r="B315" s="281" t="s">
        <v>951</v>
      </c>
      <c r="C315" s="282"/>
      <c r="D315" s="283"/>
      <c r="E315" s="284" t="s">
        <v>233</v>
      </c>
      <c r="F315" s="284"/>
      <c r="G315" s="284"/>
      <c r="H315" s="285" t="s">
        <v>234</v>
      </c>
      <c r="I315" s="303">
        <v>189</v>
      </c>
      <c r="J315" s="287">
        <v>615.29999999999995</v>
      </c>
      <c r="K315" s="287">
        <v>116291.7</v>
      </c>
      <c r="L315" s="287" t="s">
        <v>200</v>
      </c>
      <c r="M315" s="287">
        <v>23258.34</v>
      </c>
      <c r="N315" s="287">
        <v>139550.04</v>
      </c>
      <c r="O315" s="288"/>
      <c r="AU315" s="114"/>
      <c r="AV315" s="115"/>
      <c r="AW315" s="112" t="s">
        <v>951</v>
      </c>
      <c r="AX315" s="112" t="s">
        <v>233</v>
      </c>
      <c r="AY315" s="114"/>
      <c r="BA315" s="114"/>
    </row>
    <row r="316" spans="1:53" ht="30.75" x14ac:dyDescent="0.25">
      <c r="A316" s="280" t="s">
        <v>854</v>
      </c>
      <c r="B316" s="281" t="s">
        <v>957</v>
      </c>
      <c r="C316" s="282"/>
      <c r="D316" s="283"/>
      <c r="E316" s="284" t="s">
        <v>856</v>
      </c>
      <c r="F316" s="284"/>
      <c r="G316" s="284"/>
      <c r="H316" s="285" t="s">
        <v>526</v>
      </c>
      <c r="I316" s="303">
        <v>5</v>
      </c>
      <c r="J316" s="287">
        <v>775.49</v>
      </c>
      <c r="K316" s="287">
        <v>3877.45</v>
      </c>
      <c r="L316" s="287" t="s">
        <v>200</v>
      </c>
      <c r="M316" s="287">
        <v>775.49</v>
      </c>
      <c r="N316" s="287">
        <v>4652.9399999999996</v>
      </c>
      <c r="O316" s="288"/>
      <c r="AU316" s="114"/>
      <c r="AV316" s="115"/>
      <c r="AW316" s="112" t="s">
        <v>957</v>
      </c>
      <c r="AX316" s="112" t="s">
        <v>856</v>
      </c>
      <c r="AY316" s="114"/>
      <c r="BA316" s="114"/>
    </row>
    <row r="317" spans="1:53" ht="30.75" x14ac:dyDescent="0.25">
      <c r="A317" s="280" t="s">
        <v>857</v>
      </c>
      <c r="B317" s="281" t="s">
        <v>959</v>
      </c>
      <c r="C317" s="282"/>
      <c r="D317" s="283"/>
      <c r="E317" s="284" t="s">
        <v>859</v>
      </c>
      <c r="F317" s="284"/>
      <c r="G317" s="284"/>
      <c r="H317" s="285" t="s">
        <v>234</v>
      </c>
      <c r="I317" s="290">
        <v>5.1100000000000003</v>
      </c>
      <c r="J317" s="287">
        <v>1749.72</v>
      </c>
      <c r="K317" s="287">
        <v>8941.07</v>
      </c>
      <c r="L317" s="287" t="s">
        <v>200</v>
      </c>
      <c r="M317" s="287">
        <v>1788.21</v>
      </c>
      <c r="N317" s="287">
        <v>10729.28</v>
      </c>
      <c r="O317" s="288"/>
      <c r="AU317" s="114"/>
      <c r="AV317" s="115"/>
      <c r="AW317" s="112" t="s">
        <v>959</v>
      </c>
      <c r="AX317" s="112" t="s">
        <v>859</v>
      </c>
      <c r="AY317" s="114"/>
      <c r="BA317" s="114"/>
    </row>
    <row r="318" spans="1:53" ht="30.75" x14ac:dyDescent="0.25">
      <c r="A318" s="280" t="s">
        <v>860</v>
      </c>
      <c r="B318" s="281" t="s">
        <v>968</v>
      </c>
      <c r="C318" s="282"/>
      <c r="D318" s="283"/>
      <c r="E318" s="284" t="s">
        <v>859</v>
      </c>
      <c r="F318" s="284"/>
      <c r="G318" s="284"/>
      <c r="H318" s="285" t="s">
        <v>234</v>
      </c>
      <c r="I318" s="286">
        <v>1.3</v>
      </c>
      <c r="J318" s="287">
        <v>1749.68</v>
      </c>
      <c r="K318" s="287">
        <v>2274.58</v>
      </c>
      <c r="L318" s="287" t="s">
        <v>200</v>
      </c>
      <c r="M318" s="287">
        <v>454.92</v>
      </c>
      <c r="N318" s="287">
        <v>2729.5</v>
      </c>
      <c r="O318" s="288"/>
      <c r="AU318" s="114"/>
      <c r="AV318" s="115"/>
      <c r="AW318" s="112" t="s">
        <v>968</v>
      </c>
      <c r="AX318" s="112" t="s">
        <v>859</v>
      </c>
      <c r="AY318" s="114"/>
      <c r="BA318" s="114"/>
    </row>
    <row r="319" spans="1:53" ht="30.75" x14ac:dyDescent="0.25">
      <c r="A319" s="280" t="s">
        <v>862</v>
      </c>
      <c r="B319" s="281" t="s">
        <v>977</v>
      </c>
      <c r="C319" s="282"/>
      <c r="D319" s="283"/>
      <c r="E319" s="284" t="s">
        <v>864</v>
      </c>
      <c r="F319" s="284"/>
      <c r="G319" s="284"/>
      <c r="H319" s="285" t="s">
        <v>526</v>
      </c>
      <c r="I319" s="303">
        <v>5</v>
      </c>
      <c r="J319" s="287">
        <v>899.14</v>
      </c>
      <c r="K319" s="287">
        <v>4495.7</v>
      </c>
      <c r="L319" s="287" t="s">
        <v>200</v>
      </c>
      <c r="M319" s="287">
        <v>899.14</v>
      </c>
      <c r="N319" s="287">
        <v>5394.84</v>
      </c>
      <c r="O319" s="288"/>
      <c r="AU319" s="114"/>
      <c r="AV319" s="115"/>
      <c r="AW319" s="112" t="s">
        <v>977</v>
      </c>
      <c r="AX319" s="112" t="s">
        <v>864</v>
      </c>
      <c r="AY319" s="114"/>
      <c r="BA319" s="114"/>
    </row>
    <row r="320" spans="1:53" ht="45.75" x14ac:dyDescent="0.25">
      <c r="A320" s="280" t="s">
        <v>865</v>
      </c>
      <c r="B320" s="281" t="s">
        <v>984</v>
      </c>
      <c r="C320" s="282"/>
      <c r="D320" s="283"/>
      <c r="E320" s="284" t="s">
        <v>867</v>
      </c>
      <c r="F320" s="284"/>
      <c r="G320" s="284"/>
      <c r="H320" s="285" t="s">
        <v>526</v>
      </c>
      <c r="I320" s="303">
        <v>3</v>
      </c>
      <c r="J320" s="287">
        <v>394.51</v>
      </c>
      <c r="K320" s="287">
        <v>1183.53</v>
      </c>
      <c r="L320" s="287" t="s">
        <v>200</v>
      </c>
      <c r="M320" s="287">
        <v>236.71</v>
      </c>
      <c r="N320" s="287">
        <v>1420.24</v>
      </c>
      <c r="O320" s="288"/>
      <c r="AU320" s="114"/>
      <c r="AV320" s="115"/>
      <c r="AW320" s="112" t="s">
        <v>984</v>
      </c>
      <c r="AX320" s="112" t="s">
        <v>867</v>
      </c>
      <c r="AY320" s="114"/>
      <c r="BA320" s="114"/>
    </row>
    <row r="321" spans="1:53" ht="30.75" x14ac:dyDescent="0.25">
      <c r="A321" s="280" t="s">
        <v>868</v>
      </c>
      <c r="B321" s="281" t="s">
        <v>990</v>
      </c>
      <c r="C321" s="282"/>
      <c r="D321" s="283"/>
      <c r="E321" s="284" t="s">
        <v>870</v>
      </c>
      <c r="F321" s="284"/>
      <c r="G321" s="284"/>
      <c r="H321" s="285" t="s">
        <v>526</v>
      </c>
      <c r="I321" s="303">
        <v>2</v>
      </c>
      <c r="J321" s="287">
        <v>1537.34</v>
      </c>
      <c r="K321" s="287">
        <v>3074.68</v>
      </c>
      <c r="L321" s="287" t="s">
        <v>200</v>
      </c>
      <c r="M321" s="287">
        <v>614.94000000000005</v>
      </c>
      <c r="N321" s="287">
        <v>3689.62</v>
      </c>
      <c r="O321" s="288"/>
      <c r="AU321" s="114"/>
      <c r="AV321" s="115"/>
      <c r="AW321" s="112" t="s">
        <v>990</v>
      </c>
      <c r="AX321" s="112" t="s">
        <v>870</v>
      </c>
      <c r="AY321" s="114"/>
      <c r="BA321" s="114"/>
    </row>
    <row r="322" spans="1:53" ht="15.75" x14ac:dyDescent="0.25">
      <c r="A322" s="280" t="s">
        <v>871</v>
      </c>
      <c r="B322" s="281" t="s">
        <v>994</v>
      </c>
      <c r="C322" s="282"/>
      <c r="D322" s="283"/>
      <c r="E322" s="284" t="s">
        <v>873</v>
      </c>
      <c r="F322" s="284"/>
      <c r="G322" s="284"/>
      <c r="H322" s="285" t="s">
        <v>218</v>
      </c>
      <c r="I322" s="291">
        <v>3.0599999999999999E-2</v>
      </c>
      <c r="J322" s="287">
        <v>110698.69</v>
      </c>
      <c r="K322" s="287">
        <v>3387.38</v>
      </c>
      <c r="L322" s="287" t="s">
        <v>200</v>
      </c>
      <c r="M322" s="287">
        <v>677.48</v>
      </c>
      <c r="N322" s="287">
        <v>4064.86</v>
      </c>
      <c r="O322" s="288"/>
      <c r="AU322" s="114"/>
      <c r="AV322" s="115"/>
      <c r="AW322" s="112" t="s">
        <v>994</v>
      </c>
      <c r="AX322" s="112" t="s">
        <v>873</v>
      </c>
      <c r="AY322" s="114"/>
      <c r="BA322" s="114"/>
    </row>
    <row r="323" spans="1:53" ht="30.75" x14ac:dyDescent="0.25">
      <c r="A323" s="280" t="s">
        <v>874</v>
      </c>
      <c r="B323" s="281" t="s">
        <v>998</v>
      </c>
      <c r="C323" s="282"/>
      <c r="D323" s="283"/>
      <c r="E323" s="284" t="s">
        <v>876</v>
      </c>
      <c r="F323" s="284"/>
      <c r="G323" s="284"/>
      <c r="H323" s="285" t="s">
        <v>218</v>
      </c>
      <c r="I323" s="291">
        <v>1.6799999999999999E-2</v>
      </c>
      <c r="J323" s="287">
        <v>103680.36</v>
      </c>
      <c r="K323" s="287">
        <v>1741.83</v>
      </c>
      <c r="L323" s="287" t="s">
        <v>200</v>
      </c>
      <c r="M323" s="287">
        <v>348.37</v>
      </c>
      <c r="N323" s="287">
        <v>2090.1999999999998</v>
      </c>
      <c r="O323" s="288"/>
      <c r="AU323" s="114"/>
      <c r="AV323" s="115"/>
      <c r="AW323" s="112" t="s">
        <v>998</v>
      </c>
      <c r="AX323" s="112" t="s">
        <v>876</v>
      </c>
      <c r="AY323" s="114"/>
      <c r="BA323" s="114"/>
    </row>
    <row r="324" spans="1:53" ht="30.75" x14ac:dyDescent="0.25">
      <c r="A324" s="280" t="s">
        <v>877</v>
      </c>
      <c r="B324" s="281" t="s">
        <v>1002</v>
      </c>
      <c r="C324" s="282"/>
      <c r="D324" s="283"/>
      <c r="E324" s="284" t="s">
        <v>876</v>
      </c>
      <c r="F324" s="284"/>
      <c r="G324" s="284"/>
      <c r="H324" s="285" t="s">
        <v>218</v>
      </c>
      <c r="I324" s="292">
        <v>5.4000000000000001E-4</v>
      </c>
      <c r="J324" s="287">
        <v>103740.74</v>
      </c>
      <c r="K324" s="287">
        <v>56.02</v>
      </c>
      <c r="L324" s="287" t="s">
        <v>200</v>
      </c>
      <c r="M324" s="287">
        <v>11.2</v>
      </c>
      <c r="N324" s="287">
        <v>67.22</v>
      </c>
      <c r="O324" s="288"/>
      <c r="AU324" s="114"/>
      <c r="AV324" s="115"/>
      <c r="AW324" s="112" t="s">
        <v>1002</v>
      </c>
      <c r="AX324" s="112" t="s">
        <v>876</v>
      </c>
      <c r="AY324" s="114"/>
      <c r="BA324" s="114"/>
    </row>
    <row r="325" spans="1:53" ht="15.75" x14ac:dyDescent="0.25">
      <c r="A325" s="279" t="s">
        <v>879</v>
      </c>
      <c r="B325" s="279"/>
      <c r="C325" s="279"/>
      <c r="D325" s="279"/>
      <c r="E325" s="279"/>
      <c r="F325" s="279"/>
      <c r="G325" s="279"/>
      <c r="H325" s="279"/>
      <c r="I325" s="279"/>
      <c r="J325" s="279"/>
      <c r="K325" s="279"/>
      <c r="L325" s="279"/>
      <c r="M325" s="279"/>
      <c r="N325" s="279"/>
      <c r="O325" s="279"/>
      <c r="AU325" s="114"/>
      <c r="AV325" s="115" t="s">
        <v>879</v>
      </c>
      <c r="AY325" s="114"/>
      <c r="BA325" s="114"/>
    </row>
    <row r="326" spans="1:53" ht="15.75" x14ac:dyDescent="0.25">
      <c r="A326" s="280" t="s">
        <v>880</v>
      </c>
      <c r="B326" s="281" t="s">
        <v>1004</v>
      </c>
      <c r="C326" s="282"/>
      <c r="D326" s="283"/>
      <c r="E326" s="284" t="s">
        <v>882</v>
      </c>
      <c r="F326" s="284"/>
      <c r="G326" s="284"/>
      <c r="H326" s="285" t="s">
        <v>526</v>
      </c>
      <c r="I326" s="303">
        <v>4</v>
      </c>
      <c r="J326" s="287">
        <v>274.42</v>
      </c>
      <c r="K326" s="287">
        <v>1097.68</v>
      </c>
      <c r="L326" s="287" t="s">
        <v>200</v>
      </c>
      <c r="M326" s="287">
        <v>219.54</v>
      </c>
      <c r="N326" s="287">
        <v>1317.22</v>
      </c>
      <c r="O326" s="288"/>
      <c r="AU326" s="114"/>
      <c r="AV326" s="115"/>
      <c r="AW326" s="112" t="s">
        <v>1004</v>
      </c>
      <c r="AX326" s="112" t="s">
        <v>882</v>
      </c>
      <c r="AY326" s="114"/>
      <c r="BA326" s="114"/>
    </row>
    <row r="327" spans="1:53" ht="30.75" x14ac:dyDescent="0.25">
      <c r="A327" s="280" t="s">
        <v>883</v>
      </c>
      <c r="B327" s="281" t="s">
        <v>1009</v>
      </c>
      <c r="C327" s="282"/>
      <c r="D327" s="283"/>
      <c r="E327" s="284" t="s">
        <v>885</v>
      </c>
      <c r="F327" s="284"/>
      <c r="G327" s="284"/>
      <c r="H327" s="285" t="s">
        <v>321</v>
      </c>
      <c r="I327" s="286">
        <v>79.5</v>
      </c>
      <c r="J327" s="287">
        <v>265.44</v>
      </c>
      <c r="K327" s="287">
        <v>21102.48</v>
      </c>
      <c r="L327" s="287" t="s">
        <v>200</v>
      </c>
      <c r="M327" s="287">
        <v>4220.5</v>
      </c>
      <c r="N327" s="287">
        <v>25322.98</v>
      </c>
      <c r="O327" s="288"/>
      <c r="AU327" s="114"/>
      <c r="AV327" s="115"/>
      <c r="AW327" s="112" t="s">
        <v>1009</v>
      </c>
      <c r="AX327" s="112" t="s">
        <v>885</v>
      </c>
      <c r="AY327" s="114"/>
      <c r="BA327" s="114"/>
    </row>
    <row r="328" spans="1:53" ht="15.75" x14ac:dyDescent="0.25">
      <c r="A328" s="280" t="s">
        <v>886</v>
      </c>
      <c r="B328" s="281" t="s">
        <v>1017</v>
      </c>
      <c r="C328" s="282"/>
      <c r="D328" s="283"/>
      <c r="E328" s="284" t="s">
        <v>888</v>
      </c>
      <c r="F328" s="284"/>
      <c r="G328" s="284"/>
      <c r="H328" s="285" t="s">
        <v>526</v>
      </c>
      <c r="I328" s="303">
        <v>25</v>
      </c>
      <c r="J328" s="287">
        <v>185.76</v>
      </c>
      <c r="K328" s="287">
        <v>4644</v>
      </c>
      <c r="L328" s="287" t="s">
        <v>200</v>
      </c>
      <c r="M328" s="287">
        <v>928.8</v>
      </c>
      <c r="N328" s="287">
        <v>5572.8</v>
      </c>
      <c r="O328" s="288"/>
      <c r="AU328" s="114"/>
      <c r="AV328" s="115"/>
      <c r="AW328" s="112" t="s">
        <v>1017</v>
      </c>
      <c r="AX328" s="112" t="s">
        <v>888</v>
      </c>
      <c r="AY328" s="114"/>
      <c r="BA328" s="114"/>
    </row>
    <row r="329" spans="1:53" ht="15.75" x14ac:dyDescent="0.25">
      <c r="A329" s="279" t="s">
        <v>889</v>
      </c>
      <c r="B329" s="279"/>
      <c r="C329" s="279"/>
      <c r="D329" s="279"/>
      <c r="E329" s="279"/>
      <c r="F329" s="279"/>
      <c r="G329" s="279"/>
      <c r="H329" s="279"/>
      <c r="I329" s="279"/>
      <c r="J329" s="279"/>
      <c r="K329" s="279"/>
      <c r="L329" s="279"/>
      <c r="M329" s="279"/>
      <c r="N329" s="279"/>
      <c r="O329" s="279"/>
      <c r="AU329" s="114"/>
      <c r="AV329" s="115" t="s">
        <v>889</v>
      </c>
      <c r="AY329" s="114"/>
      <c r="BA329" s="114"/>
    </row>
    <row r="330" spans="1:53" ht="30.75" x14ac:dyDescent="0.25">
      <c r="A330" s="280" t="s">
        <v>890</v>
      </c>
      <c r="B330" s="281" t="s">
        <v>1026</v>
      </c>
      <c r="C330" s="282"/>
      <c r="D330" s="283"/>
      <c r="E330" s="284" t="s">
        <v>892</v>
      </c>
      <c r="F330" s="284"/>
      <c r="G330" s="284"/>
      <c r="H330" s="285" t="s">
        <v>526</v>
      </c>
      <c r="I330" s="303">
        <v>2</v>
      </c>
      <c r="J330" s="287">
        <v>2656.32</v>
      </c>
      <c r="K330" s="287">
        <v>5312.64</v>
      </c>
      <c r="L330" s="287" t="s">
        <v>200</v>
      </c>
      <c r="M330" s="287">
        <v>1062.53</v>
      </c>
      <c r="N330" s="287">
        <v>6375.17</v>
      </c>
      <c r="O330" s="288"/>
      <c r="AU330" s="114"/>
      <c r="AV330" s="115"/>
      <c r="AW330" s="112" t="s">
        <v>1026</v>
      </c>
      <c r="AX330" s="112" t="s">
        <v>892</v>
      </c>
      <c r="AY330" s="114"/>
      <c r="BA330" s="114"/>
    </row>
    <row r="331" spans="1:53" ht="30.75" x14ac:dyDescent="0.25">
      <c r="A331" s="280" t="s">
        <v>893</v>
      </c>
      <c r="B331" s="281" t="s">
        <v>808</v>
      </c>
      <c r="C331" s="282"/>
      <c r="D331" s="283"/>
      <c r="E331" s="284" t="s">
        <v>895</v>
      </c>
      <c r="F331" s="284"/>
      <c r="G331" s="284"/>
      <c r="H331" s="285" t="s">
        <v>526</v>
      </c>
      <c r="I331" s="303">
        <v>2</v>
      </c>
      <c r="J331" s="287">
        <v>3810.87</v>
      </c>
      <c r="K331" s="287">
        <v>7621.74</v>
      </c>
      <c r="L331" s="287" t="s">
        <v>200</v>
      </c>
      <c r="M331" s="287">
        <v>1524.35</v>
      </c>
      <c r="N331" s="287">
        <v>9146.09</v>
      </c>
      <c r="O331" s="288"/>
      <c r="AU331" s="114"/>
      <c r="AV331" s="115"/>
      <c r="AW331" s="112" t="s">
        <v>808</v>
      </c>
      <c r="AX331" s="112" t="s">
        <v>895</v>
      </c>
      <c r="AY331" s="114"/>
      <c r="BA331" s="114"/>
    </row>
    <row r="332" spans="1:53" ht="30.75" x14ac:dyDescent="0.25">
      <c r="A332" s="280" t="s">
        <v>896</v>
      </c>
      <c r="B332" s="281" t="s">
        <v>810</v>
      </c>
      <c r="C332" s="282"/>
      <c r="D332" s="283"/>
      <c r="E332" s="284" t="s">
        <v>898</v>
      </c>
      <c r="F332" s="284"/>
      <c r="G332" s="284"/>
      <c r="H332" s="285" t="s">
        <v>526</v>
      </c>
      <c r="I332" s="303">
        <v>2</v>
      </c>
      <c r="J332" s="287">
        <v>1270.32</v>
      </c>
      <c r="K332" s="287">
        <v>2540.64</v>
      </c>
      <c r="L332" s="287" t="s">
        <v>200</v>
      </c>
      <c r="M332" s="287">
        <v>508.13</v>
      </c>
      <c r="N332" s="287">
        <v>3048.77</v>
      </c>
      <c r="O332" s="288"/>
      <c r="AU332" s="114"/>
      <c r="AV332" s="115"/>
      <c r="AW332" s="112" t="s">
        <v>810</v>
      </c>
      <c r="AX332" s="112" t="s">
        <v>898</v>
      </c>
      <c r="AY332" s="114"/>
      <c r="BA332" s="114"/>
    </row>
    <row r="333" spans="1:53" ht="30.75" x14ac:dyDescent="0.25">
      <c r="A333" s="280" t="s">
        <v>899</v>
      </c>
      <c r="B333" s="281" t="s">
        <v>814</v>
      </c>
      <c r="C333" s="282"/>
      <c r="D333" s="283"/>
      <c r="E333" s="284" t="s">
        <v>901</v>
      </c>
      <c r="F333" s="284"/>
      <c r="G333" s="284"/>
      <c r="H333" s="285" t="s">
        <v>526</v>
      </c>
      <c r="I333" s="303">
        <v>4</v>
      </c>
      <c r="J333" s="287">
        <v>885.3</v>
      </c>
      <c r="K333" s="287">
        <v>3541.2</v>
      </c>
      <c r="L333" s="287" t="s">
        <v>200</v>
      </c>
      <c r="M333" s="287">
        <v>708.24</v>
      </c>
      <c r="N333" s="287">
        <v>4249.4399999999996</v>
      </c>
      <c r="O333" s="288"/>
      <c r="AU333" s="114"/>
      <c r="AV333" s="115"/>
      <c r="AW333" s="112" t="s">
        <v>814</v>
      </c>
      <c r="AX333" s="112" t="s">
        <v>901</v>
      </c>
      <c r="AY333" s="114"/>
      <c r="BA333" s="114"/>
    </row>
    <row r="334" spans="1:53" ht="30.75" x14ac:dyDescent="0.25">
      <c r="A334" s="280" t="s">
        <v>902</v>
      </c>
      <c r="B334" s="281" t="s">
        <v>816</v>
      </c>
      <c r="C334" s="282"/>
      <c r="D334" s="283"/>
      <c r="E334" s="284" t="s">
        <v>904</v>
      </c>
      <c r="F334" s="284"/>
      <c r="G334" s="284"/>
      <c r="H334" s="285" t="s">
        <v>526</v>
      </c>
      <c r="I334" s="303">
        <v>2</v>
      </c>
      <c r="J334" s="287">
        <v>885.3</v>
      </c>
      <c r="K334" s="287">
        <v>1770.6</v>
      </c>
      <c r="L334" s="287" t="s">
        <v>200</v>
      </c>
      <c r="M334" s="287">
        <v>354.12</v>
      </c>
      <c r="N334" s="287">
        <v>2124.7199999999998</v>
      </c>
      <c r="O334" s="288"/>
      <c r="AU334" s="114"/>
      <c r="AV334" s="115"/>
      <c r="AW334" s="112" t="s">
        <v>816</v>
      </c>
      <c r="AX334" s="112" t="s">
        <v>904</v>
      </c>
      <c r="AY334" s="114"/>
      <c r="BA334" s="114"/>
    </row>
    <row r="335" spans="1:53" ht="30.75" x14ac:dyDescent="0.25">
      <c r="A335" s="280" t="s">
        <v>905</v>
      </c>
      <c r="B335" s="281" t="s">
        <v>822</v>
      </c>
      <c r="C335" s="282"/>
      <c r="D335" s="283"/>
      <c r="E335" s="284" t="s">
        <v>907</v>
      </c>
      <c r="F335" s="284"/>
      <c r="G335" s="284"/>
      <c r="H335" s="285" t="s">
        <v>526</v>
      </c>
      <c r="I335" s="303">
        <v>8</v>
      </c>
      <c r="J335" s="287">
        <v>692.94</v>
      </c>
      <c r="K335" s="287">
        <v>5543.52</v>
      </c>
      <c r="L335" s="287" t="s">
        <v>200</v>
      </c>
      <c r="M335" s="287">
        <v>1108.7</v>
      </c>
      <c r="N335" s="287">
        <v>6652.22</v>
      </c>
      <c r="O335" s="288"/>
      <c r="AU335" s="114"/>
      <c r="AV335" s="115"/>
      <c r="AW335" s="112" t="s">
        <v>822</v>
      </c>
      <c r="AX335" s="112" t="s">
        <v>907</v>
      </c>
      <c r="AY335" s="114"/>
      <c r="BA335" s="114"/>
    </row>
    <row r="336" spans="1:53" ht="15.75" x14ac:dyDescent="0.25">
      <c r="A336" s="280" t="s">
        <v>908</v>
      </c>
      <c r="B336" s="281" t="s">
        <v>824</v>
      </c>
      <c r="C336" s="282"/>
      <c r="D336" s="283"/>
      <c r="E336" s="284" t="s">
        <v>910</v>
      </c>
      <c r="F336" s="284"/>
      <c r="G336" s="284"/>
      <c r="H336" s="285" t="s">
        <v>526</v>
      </c>
      <c r="I336" s="303">
        <v>2</v>
      </c>
      <c r="J336" s="287">
        <v>1154.8699999999999</v>
      </c>
      <c r="K336" s="287">
        <v>2309.7399999999998</v>
      </c>
      <c r="L336" s="287" t="s">
        <v>200</v>
      </c>
      <c r="M336" s="287">
        <v>461.95</v>
      </c>
      <c r="N336" s="287">
        <v>2771.69</v>
      </c>
      <c r="O336" s="288"/>
      <c r="AU336" s="114"/>
      <c r="AV336" s="115"/>
      <c r="AW336" s="112" t="s">
        <v>824</v>
      </c>
      <c r="AX336" s="112" t="s">
        <v>910</v>
      </c>
      <c r="AY336" s="114"/>
      <c r="BA336" s="114"/>
    </row>
    <row r="337" spans="1:53" ht="15.75" x14ac:dyDescent="0.25">
      <c r="A337" s="279" t="s">
        <v>911</v>
      </c>
      <c r="B337" s="279"/>
      <c r="C337" s="279"/>
      <c r="D337" s="279"/>
      <c r="E337" s="279"/>
      <c r="F337" s="279"/>
      <c r="G337" s="279"/>
      <c r="H337" s="279"/>
      <c r="I337" s="279"/>
      <c r="J337" s="279"/>
      <c r="K337" s="279"/>
      <c r="L337" s="279"/>
      <c r="M337" s="279"/>
      <c r="N337" s="279"/>
      <c r="O337" s="279"/>
      <c r="AU337" s="114"/>
      <c r="AV337" s="115" t="s">
        <v>911</v>
      </c>
      <c r="AY337" s="114"/>
      <c r="BA337" s="114"/>
    </row>
    <row r="338" spans="1:53" ht="30.75" x14ac:dyDescent="0.25">
      <c r="A338" s="280" t="s">
        <v>912</v>
      </c>
      <c r="B338" s="281" t="s">
        <v>826</v>
      </c>
      <c r="C338" s="282"/>
      <c r="D338" s="283"/>
      <c r="E338" s="284" t="s">
        <v>892</v>
      </c>
      <c r="F338" s="284"/>
      <c r="G338" s="284"/>
      <c r="H338" s="285" t="s">
        <v>526</v>
      </c>
      <c r="I338" s="303">
        <v>2</v>
      </c>
      <c r="J338" s="287">
        <v>2656.32</v>
      </c>
      <c r="K338" s="287">
        <v>5312.64</v>
      </c>
      <c r="L338" s="287" t="s">
        <v>200</v>
      </c>
      <c r="M338" s="287">
        <v>1062.53</v>
      </c>
      <c r="N338" s="287">
        <v>6375.17</v>
      </c>
      <c r="O338" s="288"/>
      <c r="AU338" s="114"/>
      <c r="AV338" s="115"/>
      <c r="AW338" s="112" t="s">
        <v>826</v>
      </c>
      <c r="AX338" s="112" t="s">
        <v>892</v>
      </c>
      <c r="AY338" s="114"/>
      <c r="BA338" s="114"/>
    </row>
    <row r="339" spans="1:53" ht="30.75" x14ac:dyDescent="0.25">
      <c r="A339" s="280" t="s">
        <v>914</v>
      </c>
      <c r="B339" s="281" t="s">
        <v>829</v>
      </c>
      <c r="C339" s="282"/>
      <c r="D339" s="283"/>
      <c r="E339" s="284" t="s">
        <v>895</v>
      </c>
      <c r="F339" s="284"/>
      <c r="G339" s="284"/>
      <c r="H339" s="285" t="s">
        <v>526</v>
      </c>
      <c r="I339" s="303">
        <v>2</v>
      </c>
      <c r="J339" s="287">
        <v>3810.87</v>
      </c>
      <c r="K339" s="287">
        <v>7621.74</v>
      </c>
      <c r="L339" s="287" t="s">
        <v>200</v>
      </c>
      <c r="M339" s="287">
        <v>1524.35</v>
      </c>
      <c r="N339" s="287">
        <v>9146.09</v>
      </c>
      <c r="O339" s="288"/>
      <c r="AU339" s="114"/>
      <c r="AV339" s="115"/>
      <c r="AW339" s="112" t="s">
        <v>829</v>
      </c>
      <c r="AX339" s="112" t="s">
        <v>895</v>
      </c>
      <c r="AY339" s="114"/>
      <c r="BA339" s="114"/>
    </row>
    <row r="340" spans="1:53" ht="30.75" x14ac:dyDescent="0.25">
      <c r="A340" s="280" t="s">
        <v>916</v>
      </c>
      <c r="B340" s="281" t="s">
        <v>834</v>
      </c>
      <c r="C340" s="282"/>
      <c r="D340" s="283"/>
      <c r="E340" s="284" t="s">
        <v>901</v>
      </c>
      <c r="F340" s="284"/>
      <c r="G340" s="284"/>
      <c r="H340" s="285" t="s">
        <v>526</v>
      </c>
      <c r="I340" s="303">
        <v>4</v>
      </c>
      <c r="J340" s="287">
        <v>885.3</v>
      </c>
      <c r="K340" s="287">
        <v>3541.2</v>
      </c>
      <c r="L340" s="287" t="s">
        <v>200</v>
      </c>
      <c r="M340" s="287">
        <v>708.24</v>
      </c>
      <c r="N340" s="287">
        <v>4249.4399999999996</v>
      </c>
      <c r="O340" s="288"/>
      <c r="AU340" s="114"/>
      <c r="AV340" s="115"/>
      <c r="AW340" s="112" t="s">
        <v>834</v>
      </c>
      <c r="AX340" s="112" t="s">
        <v>901</v>
      </c>
      <c r="AY340" s="114"/>
      <c r="BA340" s="114"/>
    </row>
    <row r="341" spans="1:53" ht="30.75" x14ac:dyDescent="0.25">
      <c r="A341" s="280" t="s">
        <v>918</v>
      </c>
      <c r="B341" s="281" t="s">
        <v>836</v>
      </c>
      <c r="C341" s="282"/>
      <c r="D341" s="283"/>
      <c r="E341" s="284" t="s">
        <v>904</v>
      </c>
      <c r="F341" s="284"/>
      <c r="G341" s="284"/>
      <c r="H341" s="285" t="s">
        <v>526</v>
      </c>
      <c r="I341" s="303">
        <v>2</v>
      </c>
      <c r="J341" s="287">
        <v>885.3</v>
      </c>
      <c r="K341" s="287">
        <v>1770.6</v>
      </c>
      <c r="L341" s="287" t="s">
        <v>200</v>
      </c>
      <c r="M341" s="287">
        <v>354.12</v>
      </c>
      <c r="N341" s="287">
        <v>2124.7199999999998</v>
      </c>
      <c r="O341" s="288"/>
      <c r="AU341" s="114"/>
      <c r="AV341" s="115"/>
      <c r="AW341" s="112" t="s">
        <v>836</v>
      </c>
      <c r="AX341" s="112" t="s">
        <v>904</v>
      </c>
      <c r="AY341" s="114"/>
      <c r="BA341" s="114"/>
    </row>
    <row r="342" spans="1:53" ht="30.75" x14ac:dyDescent="0.25">
      <c r="A342" s="280" t="s">
        <v>920</v>
      </c>
      <c r="B342" s="281" t="s">
        <v>845</v>
      </c>
      <c r="C342" s="282"/>
      <c r="D342" s="283"/>
      <c r="E342" s="284" t="s">
        <v>907</v>
      </c>
      <c r="F342" s="284"/>
      <c r="G342" s="284"/>
      <c r="H342" s="285" t="s">
        <v>526</v>
      </c>
      <c r="I342" s="303">
        <v>8</v>
      </c>
      <c r="J342" s="287">
        <v>692.94</v>
      </c>
      <c r="K342" s="287">
        <v>5543.52</v>
      </c>
      <c r="L342" s="287" t="s">
        <v>200</v>
      </c>
      <c r="M342" s="287">
        <v>1108.7</v>
      </c>
      <c r="N342" s="287">
        <v>6652.22</v>
      </c>
      <c r="O342" s="288"/>
      <c r="AU342" s="114"/>
      <c r="AV342" s="115"/>
      <c r="AW342" s="112" t="s">
        <v>845</v>
      </c>
      <c r="AX342" s="112" t="s">
        <v>907</v>
      </c>
      <c r="AY342" s="114"/>
      <c r="BA342" s="114"/>
    </row>
    <row r="343" spans="1:53" ht="15.75" x14ac:dyDescent="0.25">
      <c r="A343" s="280" t="s">
        <v>922</v>
      </c>
      <c r="B343" s="281" t="s">
        <v>853</v>
      </c>
      <c r="C343" s="282"/>
      <c r="D343" s="283"/>
      <c r="E343" s="284" t="s">
        <v>910</v>
      </c>
      <c r="F343" s="284"/>
      <c r="G343" s="284"/>
      <c r="H343" s="285" t="s">
        <v>526</v>
      </c>
      <c r="I343" s="303">
        <v>2</v>
      </c>
      <c r="J343" s="287">
        <v>1154.8699999999999</v>
      </c>
      <c r="K343" s="287">
        <v>2309.7399999999998</v>
      </c>
      <c r="L343" s="287" t="s">
        <v>200</v>
      </c>
      <c r="M343" s="287">
        <v>461.95</v>
      </c>
      <c r="N343" s="287">
        <v>2771.69</v>
      </c>
      <c r="O343" s="288"/>
      <c r="AU343" s="114"/>
      <c r="AV343" s="115"/>
      <c r="AW343" s="112" t="s">
        <v>853</v>
      </c>
      <c r="AX343" s="112" t="s">
        <v>910</v>
      </c>
      <c r="AY343" s="114"/>
      <c r="BA343" s="114"/>
    </row>
    <row r="344" spans="1:53" ht="15.75" x14ac:dyDescent="0.25">
      <c r="A344" s="279" t="s">
        <v>924</v>
      </c>
      <c r="B344" s="279"/>
      <c r="C344" s="279"/>
      <c r="D344" s="279"/>
      <c r="E344" s="279"/>
      <c r="F344" s="279"/>
      <c r="G344" s="279"/>
      <c r="H344" s="279"/>
      <c r="I344" s="279"/>
      <c r="J344" s="279"/>
      <c r="K344" s="279"/>
      <c r="L344" s="279"/>
      <c r="M344" s="279"/>
      <c r="N344" s="279"/>
      <c r="O344" s="279"/>
      <c r="AU344" s="114"/>
      <c r="AV344" s="115" t="s">
        <v>924</v>
      </c>
      <c r="AY344" s="114"/>
      <c r="BA344" s="114"/>
    </row>
    <row r="345" spans="1:53" ht="45.75" x14ac:dyDescent="0.25">
      <c r="A345" s="280" t="s">
        <v>925</v>
      </c>
      <c r="B345" s="281" t="s">
        <v>855</v>
      </c>
      <c r="C345" s="282"/>
      <c r="D345" s="283"/>
      <c r="E345" s="284" t="s">
        <v>927</v>
      </c>
      <c r="F345" s="284"/>
      <c r="G345" s="284"/>
      <c r="H345" s="285" t="s">
        <v>230</v>
      </c>
      <c r="I345" s="289">
        <v>0.17699999999999999</v>
      </c>
      <c r="J345" s="287">
        <v>5027.63</v>
      </c>
      <c r="K345" s="287">
        <v>889.89</v>
      </c>
      <c r="L345" s="287" t="s">
        <v>200</v>
      </c>
      <c r="M345" s="287">
        <v>177.98</v>
      </c>
      <c r="N345" s="287">
        <v>1067.8699999999999</v>
      </c>
      <c r="O345" s="288"/>
      <c r="AU345" s="114"/>
      <c r="AV345" s="115"/>
      <c r="AW345" s="112" t="s">
        <v>855</v>
      </c>
      <c r="AX345" s="112" t="s">
        <v>927</v>
      </c>
      <c r="AY345" s="114"/>
      <c r="BA345" s="114"/>
    </row>
    <row r="346" spans="1:53" ht="15.75" x14ac:dyDescent="0.25">
      <c r="A346" s="280" t="s">
        <v>928</v>
      </c>
      <c r="B346" s="281" t="s">
        <v>858</v>
      </c>
      <c r="C346" s="282"/>
      <c r="D346" s="283"/>
      <c r="E346" s="284" t="s">
        <v>930</v>
      </c>
      <c r="F346" s="284"/>
      <c r="G346" s="284"/>
      <c r="H346" s="285" t="s">
        <v>230</v>
      </c>
      <c r="I346" s="289">
        <v>0.17699999999999999</v>
      </c>
      <c r="J346" s="287">
        <v>29385.93</v>
      </c>
      <c r="K346" s="287">
        <v>5201.3100000000004</v>
      </c>
      <c r="L346" s="287" t="s">
        <v>200</v>
      </c>
      <c r="M346" s="287">
        <v>1040.26</v>
      </c>
      <c r="N346" s="287">
        <v>6241.57</v>
      </c>
      <c r="O346" s="288"/>
      <c r="AU346" s="114"/>
      <c r="AV346" s="115"/>
      <c r="AW346" s="112" t="s">
        <v>858</v>
      </c>
      <c r="AX346" s="112" t="s">
        <v>930</v>
      </c>
      <c r="AY346" s="114"/>
      <c r="BA346" s="114"/>
    </row>
    <row r="347" spans="1:53" ht="30.75" x14ac:dyDescent="0.25">
      <c r="A347" s="280" t="s">
        <v>931</v>
      </c>
      <c r="B347" s="281" t="s">
        <v>861</v>
      </c>
      <c r="C347" s="282"/>
      <c r="D347" s="283"/>
      <c r="E347" s="284" t="s">
        <v>933</v>
      </c>
      <c r="F347" s="284"/>
      <c r="G347" s="284"/>
      <c r="H347" s="285" t="s">
        <v>230</v>
      </c>
      <c r="I347" s="289">
        <v>0.17699999999999999</v>
      </c>
      <c r="J347" s="287">
        <v>83988.98</v>
      </c>
      <c r="K347" s="287">
        <v>14866.05</v>
      </c>
      <c r="L347" s="287" t="s">
        <v>200</v>
      </c>
      <c r="M347" s="287">
        <v>2973.21</v>
      </c>
      <c r="N347" s="287">
        <v>17839.259999999998</v>
      </c>
      <c r="O347" s="288"/>
      <c r="AU347" s="114"/>
      <c r="AV347" s="115"/>
      <c r="AW347" s="112" t="s">
        <v>861</v>
      </c>
      <c r="AX347" s="112" t="s">
        <v>933</v>
      </c>
      <c r="AY347" s="114"/>
      <c r="BA347" s="114"/>
    </row>
    <row r="348" spans="1:53" ht="30.75" x14ac:dyDescent="0.25">
      <c r="A348" s="280" t="s">
        <v>934</v>
      </c>
      <c r="B348" s="281" t="s">
        <v>863</v>
      </c>
      <c r="C348" s="282"/>
      <c r="D348" s="283"/>
      <c r="E348" s="284" t="s">
        <v>936</v>
      </c>
      <c r="F348" s="284"/>
      <c r="G348" s="284"/>
      <c r="H348" s="285" t="s">
        <v>199</v>
      </c>
      <c r="I348" s="291">
        <v>1.8230999999999999</v>
      </c>
      <c r="J348" s="287">
        <v>12539.42</v>
      </c>
      <c r="K348" s="287">
        <v>22860.62</v>
      </c>
      <c r="L348" s="287" t="s">
        <v>200</v>
      </c>
      <c r="M348" s="287">
        <v>4572.12</v>
      </c>
      <c r="N348" s="287">
        <v>27432.74</v>
      </c>
      <c r="O348" s="288"/>
      <c r="AU348" s="114"/>
      <c r="AV348" s="115"/>
      <c r="AW348" s="112" t="s">
        <v>863</v>
      </c>
      <c r="AX348" s="112" t="s">
        <v>936</v>
      </c>
      <c r="AY348" s="114"/>
      <c r="BA348" s="114"/>
    </row>
    <row r="349" spans="1:53" ht="30.75" x14ac:dyDescent="0.25">
      <c r="A349" s="280" t="s">
        <v>937</v>
      </c>
      <c r="B349" s="281" t="s">
        <v>866</v>
      </c>
      <c r="C349" s="282"/>
      <c r="D349" s="283"/>
      <c r="E349" s="284" t="s">
        <v>939</v>
      </c>
      <c r="F349" s="284"/>
      <c r="G349" s="284"/>
      <c r="H349" s="285" t="s">
        <v>230</v>
      </c>
      <c r="I349" s="289">
        <v>0.17699999999999999</v>
      </c>
      <c r="J349" s="287">
        <v>24805.93</v>
      </c>
      <c r="K349" s="287">
        <v>4390.6499999999996</v>
      </c>
      <c r="L349" s="287" t="s">
        <v>200</v>
      </c>
      <c r="M349" s="287">
        <v>878.13</v>
      </c>
      <c r="N349" s="287">
        <v>5268.78</v>
      </c>
      <c r="O349" s="288"/>
      <c r="AU349" s="114"/>
      <c r="AV349" s="115"/>
      <c r="AW349" s="112" t="s">
        <v>866</v>
      </c>
      <c r="AX349" s="112" t="s">
        <v>939</v>
      </c>
      <c r="AY349" s="114"/>
      <c r="BA349" s="114"/>
    </row>
    <row r="350" spans="1:53" ht="15.75" x14ac:dyDescent="0.25">
      <c r="A350" s="280" t="s">
        <v>940</v>
      </c>
      <c r="B350" s="281" t="s">
        <v>869</v>
      </c>
      <c r="C350" s="282"/>
      <c r="D350" s="283"/>
      <c r="E350" s="284" t="s">
        <v>737</v>
      </c>
      <c r="F350" s="284"/>
      <c r="G350" s="284"/>
      <c r="H350" s="285" t="s">
        <v>234</v>
      </c>
      <c r="I350" s="289">
        <v>20.355</v>
      </c>
      <c r="J350" s="287">
        <v>74.66</v>
      </c>
      <c r="K350" s="287">
        <v>1519.7</v>
      </c>
      <c r="L350" s="287" t="s">
        <v>200</v>
      </c>
      <c r="M350" s="287">
        <v>303.94</v>
      </c>
      <c r="N350" s="287">
        <v>1823.64</v>
      </c>
      <c r="O350" s="288"/>
      <c r="AU350" s="114"/>
      <c r="AV350" s="115"/>
      <c r="AW350" s="112" t="s">
        <v>869</v>
      </c>
      <c r="AX350" s="112" t="s">
        <v>737</v>
      </c>
      <c r="AY350" s="114"/>
      <c r="BA350" s="114"/>
    </row>
    <row r="351" spans="1:53" ht="30.75" x14ac:dyDescent="0.25">
      <c r="A351" s="280" t="s">
        <v>942</v>
      </c>
      <c r="B351" s="281" t="s">
        <v>872</v>
      </c>
      <c r="C351" s="282"/>
      <c r="D351" s="283"/>
      <c r="E351" s="284" t="s">
        <v>944</v>
      </c>
      <c r="F351" s="284"/>
      <c r="G351" s="284"/>
      <c r="H351" s="285" t="s">
        <v>230</v>
      </c>
      <c r="I351" s="289">
        <v>0.17699999999999999</v>
      </c>
      <c r="J351" s="287">
        <v>42970.23</v>
      </c>
      <c r="K351" s="287">
        <v>7605.73</v>
      </c>
      <c r="L351" s="287" t="s">
        <v>200</v>
      </c>
      <c r="M351" s="287">
        <v>1521.15</v>
      </c>
      <c r="N351" s="287">
        <v>9126.8799999999992</v>
      </c>
      <c r="O351" s="288"/>
      <c r="AU351" s="114"/>
      <c r="AV351" s="115"/>
      <c r="AW351" s="112" t="s">
        <v>872</v>
      </c>
      <c r="AX351" s="112" t="s">
        <v>944</v>
      </c>
      <c r="AY351" s="114"/>
      <c r="BA351" s="114"/>
    </row>
    <row r="352" spans="1:53" ht="45.75" x14ac:dyDescent="0.25">
      <c r="A352" s="280" t="s">
        <v>945</v>
      </c>
      <c r="B352" s="281" t="s">
        <v>875</v>
      </c>
      <c r="C352" s="282"/>
      <c r="D352" s="283"/>
      <c r="E352" s="284" t="s">
        <v>947</v>
      </c>
      <c r="F352" s="284"/>
      <c r="G352" s="284"/>
      <c r="H352" s="285" t="s">
        <v>230</v>
      </c>
      <c r="I352" s="289">
        <v>0.17699999999999999</v>
      </c>
      <c r="J352" s="287">
        <v>50576.33</v>
      </c>
      <c r="K352" s="287">
        <v>8952.01</v>
      </c>
      <c r="L352" s="287" t="s">
        <v>200</v>
      </c>
      <c r="M352" s="287">
        <v>1790.4</v>
      </c>
      <c r="N352" s="287">
        <v>10742.41</v>
      </c>
      <c r="O352" s="288"/>
      <c r="AU352" s="114"/>
      <c r="AV352" s="115"/>
      <c r="AW352" s="112" t="s">
        <v>875</v>
      </c>
      <c r="AX352" s="112" t="s">
        <v>947</v>
      </c>
      <c r="AY352" s="114"/>
      <c r="BA352" s="114"/>
    </row>
    <row r="353" spans="1:53" ht="15.75" x14ac:dyDescent="0.25">
      <c r="A353" s="280" t="s">
        <v>948</v>
      </c>
      <c r="B353" s="281" t="s">
        <v>878</v>
      </c>
      <c r="C353" s="282"/>
      <c r="D353" s="283"/>
      <c r="E353" s="284" t="s">
        <v>683</v>
      </c>
      <c r="F353" s="284"/>
      <c r="G353" s="284"/>
      <c r="H353" s="285" t="s">
        <v>199</v>
      </c>
      <c r="I353" s="286">
        <v>0.9</v>
      </c>
      <c r="J353" s="287">
        <v>8966.69</v>
      </c>
      <c r="K353" s="287">
        <v>8070.02</v>
      </c>
      <c r="L353" s="287" t="s">
        <v>200</v>
      </c>
      <c r="M353" s="287">
        <v>1614</v>
      </c>
      <c r="N353" s="287">
        <v>9684.02</v>
      </c>
      <c r="O353" s="288"/>
      <c r="AU353" s="114"/>
      <c r="AV353" s="115"/>
      <c r="AW353" s="112" t="s">
        <v>878</v>
      </c>
      <c r="AX353" s="112" t="s">
        <v>683</v>
      </c>
      <c r="AY353" s="114"/>
      <c r="BA353" s="114"/>
    </row>
    <row r="354" spans="1:53" ht="15.75" x14ac:dyDescent="0.25">
      <c r="A354" s="280" t="s">
        <v>950</v>
      </c>
      <c r="B354" s="281" t="s">
        <v>894</v>
      </c>
      <c r="C354" s="282"/>
      <c r="D354" s="283"/>
      <c r="E354" s="284" t="s">
        <v>952</v>
      </c>
      <c r="F354" s="284"/>
      <c r="G354" s="284"/>
      <c r="H354" s="285" t="s">
        <v>218</v>
      </c>
      <c r="I354" s="304">
        <v>3.8161E-2</v>
      </c>
      <c r="J354" s="287">
        <v>21147.77</v>
      </c>
      <c r="K354" s="287">
        <v>807.02</v>
      </c>
      <c r="L354" s="287" t="s">
        <v>200</v>
      </c>
      <c r="M354" s="287">
        <v>161.4</v>
      </c>
      <c r="N354" s="287">
        <v>968.42</v>
      </c>
      <c r="O354" s="288"/>
      <c r="AU354" s="114"/>
      <c r="AV354" s="115"/>
      <c r="AW354" s="112" t="s">
        <v>894</v>
      </c>
      <c r="AX354" s="112" t="s">
        <v>952</v>
      </c>
      <c r="AY354" s="114"/>
      <c r="BA354" s="114"/>
    </row>
    <row r="355" spans="1:53" ht="15.75" x14ac:dyDescent="0.25">
      <c r="A355" s="280" t="s">
        <v>953</v>
      </c>
      <c r="B355" s="281" t="s">
        <v>897</v>
      </c>
      <c r="C355" s="282"/>
      <c r="D355" s="283"/>
      <c r="E355" s="284" t="s">
        <v>955</v>
      </c>
      <c r="F355" s="284"/>
      <c r="G355" s="284"/>
      <c r="H355" s="285" t="s">
        <v>218</v>
      </c>
      <c r="I355" s="304">
        <v>3.8161E-2</v>
      </c>
      <c r="J355" s="287">
        <v>54625.93</v>
      </c>
      <c r="K355" s="287">
        <v>2084.58</v>
      </c>
      <c r="L355" s="287" t="s">
        <v>200</v>
      </c>
      <c r="M355" s="287">
        <v>416.92</v>
      </c>
      <c r="N355" s="287">
        <v>2501.5</v>
      </c>
      <c r="O355" s="288"/>
      <c r="AU355" s="114"/>
      <c r="AV355" s="115"/>
      <c r="AW355" s="112" t="s">
        <v>897</v>
      </c>
      <c r="AX355" s="112" t="s">
        <v>955</v>
      </c>
      <c r="AY355" s="114"/>
      <c r="BA355" s="114"/>
    </row>
    <row r="356" spans="1:53" ht="45.75" x14ac:dyDescent="0.25">
      <c r="A356" s="280" t="s">
        <v>956</v>
      </c>
      <c r="B356" s="281" t="s">
        <v>900</v>
      </c>
      <c r="C356" s="282"/>
      <c r="D356" s="283"/>
      <c r="E356" s="284" t="s">
        <v>927</v>
      </c>
      <c r="F356" s="284"/>
      <c r="G356" s="284"/>
      <c r="H356" s="285" t="s">
        <v>230</v>
      </c>
      <c r="I356" s="289">
        <v>0.17699999999999999</v>
      </c>
      <c r="J356" s="287">
        <v>5027.63</v>
      </c>
      <c r="K356" s="287">
        <v>889.89</v>
      </c>
      <c r="L356" s="287" t="s">
        <v>200</v>
      </c>
      <c r="M356" s="287">
        <v>177.98</v>
      </c>
      <c r="N356" s="287">
        <v>1067.8699999999999</v>
      </c>
      <c r="O356" s="288"/>
      <c r="AU356" s="114"/>
      <c r="AV356" s="115"/>
      <c r="AW356" s="112" t="s">
        <v>900</v>
      </c>
      <c r="AX356" s="112" t="s">
        <v>927</v>
      </c>
      <c r="AY356" s="114"/>
      <c r="BA356" s="114"/>
    </row>
    <row r="357" spans="1:53" ht="30.75" x14ac:dyDescent="0.25">
      <c r="A357" s="280" t="s">
        <v>958</v>
      </c>
      <c r="B357" s="281" t="s">
        <v>903</v>
      </c>
      <c r="C357" s="282"/>
      <c r="D357" s="283"/>
      <c r="E357" s="284" t="s">
        <v>960</v>
      </c>
      <c r="F357" s="284"/>
      <c r="G357" s="284"/>
      <c r="H357" s="285" t="s">
        <v>230</v>
      </c>
      <c r="I357" s="289">
        <v>0.17699999999999999</v>
      </c>
      <c r="J357" s="287">
        <v>23595.65</v>
      </c>
      <c r="K357" s="287">
        <v>4176.43</v>
      </c>
      <c r="L357" s="287" t="s">
        <v>200</v>
      </c>
      <c r="M357" s="287">
        <v>835.29</v>
      </c>
      <c r="N357" s="287">
        <v>5011.72</v>
      </c>
      <c r="O357" s="288"/>
      <c r="AU357" s="114"/>
      <c r="AV357" s="115"/>
      <c r="AW357" s="112" t="s">
        <v>903</v>
      </c>
      <c r="AX357" s="112" t="s">
        <v>960</v>
      </c>
      <c r="AY357" s="114"/>
      <c r="BA357" s="114"/>
    </row>
    <row r="358" spans="1:53" ht="15.75" x14ac:dyDescent="0.25">
      <c r="A358" s="280" t="s">
        <v>961</v>
      </c>
      <c r="B358" s="281" t="s">
        <v>906</v>
      </c>
      <c r="C358" s="282"/>
      <c r="D358" s="283"/>
      <c r="E358" s="284" t="s">
        <v>963</v>
      </c>
      <c r="F358" s="284"/>
      <c r="G358" s="284"/>
      <c r="H358" s="285" t="s">
        <v>234</v>
      </c>
      <c r="I358" s="289">
        <v>20.178000000000001</v>
      </c>
      <c r="J358" s="287">
        <v>521.46</v>
      </c>
      <c r="K358" s="287">
        <v>10522.02</v>
      </c>
      <c r="L358" s="287" t="s">
        <v>200</v>
      </c>
      <c r="M358" s="287">
        <v>2104.4</v>
      </c>
      <c r="N358" s="287">
        <v>12626.42</v>
      </c>
      <c r="O358" s="288"/>
      <c r="AU358" s="114"/>
      <c r="AV358" s="115"/>
      <c r="AW358" s="112" t="s">
        <v>906</v>
      </c>
      <c r="AX358" s="112" t="s">
        <v>963</v>
      </c>
      <c r="AY358" s="114"/>
      <c r="BA358" s="114"/>
    </row>
    <row r="359" spans="1:53" ht="15.75" x14ac:dyDescent="0.25">
      <c r="A359" s="280" t="s">
        <v>964</v>
      </c>
      <c r="B359" s="281" t="s">
        <v>909</v>
      </c>
      <c r="C359" s="282"/>
      <c r="D359" s="283"/>
      <c r="E359" s="284" t="s">
        <v>966</v>
      </c>
      <c r="F359" s="284"/>
      <c r="G359" s="284"/>
      <c r="H359" s="285" t="s">
        <v>234</v>
      </c>
      <c r="I359" s="289">
        <v>20.532</v>
      </c>
      <c r="J359" s="287">
        <v>443.29</v>
      </c>
      <c r="K359" s="287">
        <v>9101.6299999999992</v>
      </c>
      <c r="L359" s="287" t="s">
        <v>200</v>
      </c>
      <c r="M359" s="287">
        <v>1820.33</v>
      </c>
      <c r="N359" s="287">
        <v>10921.96</v>
      </c>
      <c r="O359" s="288"/>
      <c r="AU359" s="114"/>
      <c r="AV359" s="115"/>
      <c r="AW359" s="112" t="s">
        <v>909</v>
      </c>
      <c r="AX359" s="112" t="s">
        <v>966</v>
      </c>
      <c r="AY359" s="114"/>
      <c r="BA359" s="114"/>
    </row>
    <row r="360" spans="1:53" ht="30.75" x14ac:dyDescent="0.25">
      <c r="A360" s="280" t="s">
        <v>967</v>
      </c>
      <c r="B360" s="281" t="s">
        <v>1032</v>
      </c>
      <c r="C360" s="282"/>
      <c r="D360" s="283"/>
      <c r="E360" s="284" t="s">
        <v>969</v>
      </c>
      <c r="F360" s="284"/>
      <c r="G360" s="284"/>
      <c r="H360" s="285" t="s">
        <v>511</v>
      </c>
      <c r="I360" s="289">
        <v>0.14699999999999999</v>
      </c>
      <c r="J360" s="287">
        <v>65337.21</v>
      </c>
      <c r="K360" s="287">
        <v>9604.57</v>
      </c>
      <c r="L360" s="287" t="s">
        <v>200</v>
      </c>
      <c r="M360" s="287">
        <v>1920.91</v>
      </c>
      <c r="N360" s="287">
        <v>11525.48</v>
      </c>
      <c r="O360" s="288"/>
      <c r="AU360" s="114"/>
      <c r="AV360" s="115"/>
      <c r="AW360" s="112" t="s">
        <v>1032</v>
      </c>
      <c r="AX360" s="112" t="s">
        <v>969</v>
      </c>
      <c r="AY360" s="114"/>
      <c r="BA360" s="114"/>
    </row>
    <row r="361" spans="1:53" ht="15.75" x14ac:dyDescent="0.25">
      <c r="A361" s="280" t="s">
        <v>970</v>
      </c>
      <c r="B361" s="281" t="s">
        <v>1044</v>
      </c>
      <c r="C361" s="282"/>
      <c r="D361" s="283"/>
      <c r="E361" s="284" t="s">
        <v>698</v>
      </c>
      <c r="F361" s="284"/>
      <c r="G361" s="284"/>
      <c r="H361" s="285" t="s">
        <v>199</v>
      </c>
      <c r="I361" s="292">
        <v>7.4969999999999995E-2</v>
      </c>
      <c r="J361" s="287">
        <v>3707.88</v>
      </c>
      <c r="K361" s="287">
        <v>277.98</v>
      </c>
      <c r="L361" s="287" t="s">
        <v>200</v>
      </c>
      <c r="M361" s="287">
        <v>55.6</v>
      </c>
      <c r="N361" s="287">
        <v>333.58</v>
      </c>
      <c r="O361" s="288"/>
      <c r="AU361" s="114"/>
      <c r="AV361" s="115"/>
      <c r="AW361" s="112" t="s">
        <v>1044</v>
      </c>
      <c r="AX361" s="112" t="s">
        <v>698</v>
      </c>
      <c r="AY361" s="114"/>
      <c r="BA361" s="114"/>
    </row>
    <row r="362" spans="1:53" ht="15.75" x14ac:dyDescent="0.25">
      <c r="A362" s="280" t="s">
        <v>972</v>
      </c>
      <c r="B362" s="281" t="s">
        <v>915</v>
      </c>
      <c r="C362" s="282"/>
      <c r="D362" s="283"/>
      <c r="E362" s="284" t="s">
        <v>963</v>
      </c>
      <c r="F362" s="284"/>
      <c r="G362" s="284"/>
      <c r="H362" s="285" t="s">
        <v>234</v>
      </c>
      <c r="I362" s="289">
        <v>18.521999999999998</v>
      </c>
      <c r="J362" s="287">
        <v>521.47</v>
      </c>
      <c r="K362" s="287">
        <v>9658.67</v>
      </c>
      <c r="L362" s="287" t="s">
        <v>200</v>
      </c>
      <c r="M362" s="287">
        <v>1931.73</v>
      </c>
      <c r="N362" s="287">
        <v>11590.4</v>
      </c>
      <c r="O362" s="288"/>
      <c r="AU362" s="114"/>
      <c r="AV362" s="115"/>
      <c r="AW362" s="112" t="s">
        <v>915</v>
      </c>
      <c r="AX362" s="112" t="s">
        <v>963</v>
      </c>
      <c r="AY362" s="114"/>
      <c r="BA362" s="114"/>
    </row>
    <row r="363" spans="1:53" ht="15.75" x14ac:dyDescent="0.25">
      <c r="A363" s="280" t="s">
        <v>974</v>
      </c>
      <c r="B363" s="281" t="s">
        <v>917</v>
      </c>
      <c r="C363" s="282"/>
      <c r="D363" s="283"/>
      <c r="E363" s="284" t="s">
        <v>966</v>
      </c>
      <c r="F363" s="284"/>
      <c r="G363" s="284"/>
      <c r="H363" s="285" t="s">
        <v>234</v>
      </c>
      <c r="I363" s="289">
        <v>18.521999999999998</v>
      </c>
      <c r="J363" s="287">
        <v>443.29</v>
      </c>
      <c r="K363" s="287">
        <v>8210.6200000000008</v>
      </c>
      <c r="L363" s="287" t="s">
        <v>200</v>
      </c>
      <c r="M363" s="287">
        <v>1642.12</v>
      </c>
      <c r="N363" s="287">
        <v>9852.74</v>
      </c>
      <c r="O363" s="288"/>
      <c r="AU363" s="114"/>
      <c r="AV363" s="115"/>
      <c r="AW363" s="112" t="s">
        <v>917</v>
      </c>
      <c r="AX363" s="112" t="s">
        <v>966</v>
      </c>
      <c r="AY363" s="114"/>
      <c r="BA363" s="114"/>
    </row>
    <row r="364" spans="1:53" ht="30.75" x14ac:dyDescent="0.25">
      <c r="A364" s="280" t="s">
        <v>976</v>
      </c>
      <c r="B364" s="281" t="s">
        <v>919</v>
      </c>
      <c r="C364" s="282"/>
      <c r="D364" s="283"/>
      <c r="E364" s="284" t="s">
        <v>978</v>
      </c>
      <c r="F364" s="284"/>
      <c r="G364" s="284"/>
      <c r="H364" s="285" t="s">
        <v>511</v>
      </c>
      <c r="I364" s="290">
        <v>0.43</v>
      </c>
      <c r="J364" s="287">
        <v>53156.07</v>
      </c>
      <c r="K364" s="287">
        <v>22857.11</v>
      </c>
      <c r="L364" s="287" t="s">
        <v>200</v>
      </c>
      <c r="M364" s="287">
        <v>4571.42</v>
      </c>
      <c r="N364" s="287">
        <v>27428.53</v>
      </c>
      <c r="O364" s="288"/>
      <c r="AU364" s="114"/>
      <c r="AV364" s="115"/>
      <c r="AW364" s="112" t="s">
        <v>919</v>
      </c>
      <c r="AX364" s="112" t="s">
        <v>978</v>
      </c>
      <c r="AY364" s="114"/>
      <c r="BA364" s="114"/>
    </row>
    <row r="365" spans="1:53" ht="15.75" x14ac:dyDescent="0.25">
      <c r="A365" s="280" t="s">
        <v>979</v>
      </c>
      <c r="B365" s="281" t="s">
        <v>1052</v>
      </c>
      <c r="C365" s="282"/>
      <c r="D365" s="283"/>
      <c r="E365" s="284" t="s">
        <v>963</v>
      </c>
      <c r="F365" s="284"/>
      <c r="G365" s="284"/>
      <c r="H365" s="285" t="s">
        <v>234</v>
      </c>
      <c r="I365" s="289">
        <v>74.174999999999997</v>
      </c>
      <c r="J365" s="287">
        <v>521.46</v>
      </c>
      <c r="K365" s="287">
        <v>38679.300000000003</v>
      </c>
      <c r="L365" s="287" t="s">
        <v>200</v>
      </c>
      <c r="M365" s="287">
        <v>7735.86</v>
      </c>
      <c r="N365" s="287">
        <v>46415.16</v>
      </c>
      <c r="O365" s="288"/>
      <c r="AU365" s="114"/>
      <c r="AV365" s="115"/>
      <c r="AW365" s="112" t="s">
        <v>1052</v>
      </c>
      <c r="AX365" s="112" t="s">
        <v>963</v>
      </c>
      <c r="AY365" s="114"/>
      <c r="BA365" s="114"/>
    </row>
    <row r="366" spans="1:53" ht="15.75" x14ac:dyDescent="0.25">
      <c r="A366" s="280" t="s">
        <v>981</v>
      </c>
      <c r="B366" s="281" t="s">
        <v>921</v>
      </c>
      <c r="C366" s="282"/>
      <c r="D366" s="283"/>
      <c r="E366" s="284" t="s">
        <v>966</v>
      </c>
      <c r="F366" s="284"/>
      <c r="G366" s="284"/>
      <c r="H366" s="285" t="s">
        <v>234</v>
      </c>
      <c r="I366" s="289">
        <v>74.174999999999997</v>
      </c>
      <c r="J366" s="287">
        <v>443.29</v>
      </c>
      <c r="K366" s="287">
        <v>32881.040000000001</v>
      </c>
      <c r="L366" s="287" t="s">
        <v>200</v>
      </c>
      <c r="M366" s="287">
        <v>6576.21</v>
      </c>
      <c r="N366" s="287">
        <v>39457.25</v>
      </c>
      <c r="O366" s="288"/>
      <c r="AU366" s="114"/>
      <c r="AV366" s="115"/>
      <c r="AW366" s="112" t="s">
        <v>921</v>
      </c>
      <c r="AX366" s="112" t="s">
        <v>966</v>
      </c>
      <c r="AY366" s="114"/>
      <c r="BA366" s="114"/>
    </row>
    <row r="367" spans="1:53" ht="45.75" x14ac:dyDescent="0.25">
      <c r="A367" s="280" t="s">
        <v>983</v>
      </c>
      <c r="B367" s="281" t="s">
        <v>923</v>
      </c>
      <c r="C367" s="282"/>
      <c r="D367" s="283"/>
      <c r="E367" s="284" t="s">
        <v>985</v>
      </c>
      <c r="F367" s="284"/>
      <c r="G367" s="284"/>
      <c r="H367" s="285" t="s">
        <v>511</v>
      </c>
      <c r="I367" s="291">
        <v>1.7500000000000002E-2</v>
      </c>
      <c r="J367" s="287">
        <v>219365.14</v>
      </c>
      <c r="K367" s="287">
        <v>3838.89</v>
      </c>
      <c r="L367" s="287" t="s">
        <v>200</v>
      </c>
      <c r="M367" s="287">
        <v>767.78</v>
      </c>
      <c r="N367" s="287">
        <v>4606.67</v>
      </c>
      <c r="O367" s="288"/>
      <c r="AU367" s="114"/>
      <c r="AV367" s="115"/>
      <c r="AW367" s="112" t="s">
        <v>923</v>
      </c>
      <c r="AX367" s="112" t="s">
        <v>985</v>
      </c>
      <c r="AY367" s="114"/>
      <c r="BA367" s="114"/>
    </row>
    <row r="368" spans="1:53" ht="15.75" x14ac:dyDescent="0.25">
      <c r="A368" s="280" t="s">
        <v>986</v>
      </c>
      <c r="B368" s="281" t="s">
        <v>1079</v>
      </c>
      <c r="C368" s="282"/>
      <c r="D368" s="283"/>
      <c r="E368" s="284" t="s">
        <v>966</v>
      </c>
      <c r="F368" s="284"/>
      <c r="G368" s="284"/>
      <c r="H368" s="285" t="s">
        <v>234</v>
      </c>
      <c r="I368" s="291">
        <v>6.0374999999999996</v>
      </c>
      <c r="J368" s="287">
        <v>443.29</v>
      </c>
      <c r="K368" s="287">
        <v>2676.36</v>
      </c>
      <c r="L368" s="287" t="s">
        <v>200</v>
      </c>
      <c r="M368" s="287">
        <v>535.27</v>
      </c>
      <c r="N368" s="287">
        <v>3211.63</v>
      </c>
      <c r="O368" s="288"/>
      <c r="AU368" s="114"/>
      <c r="AV368" s="115"/>
      <c r="AW368" s="112" t="s">
        <v>1079</v>
      </c>
      <c r="AX368" s="112" t="s">
        <v>966</v>
      </c>
      <c r="AY368" s="114"/>
      <c r="BA368" s="114"/>
    </row>
    <row r="369" spans="1:53" ht="15.75" x14ac:dyDescent="0.25">
      <c r="A369" s="279" t="s">
        <v>988</v>
      </c>
      <c r="B369" s="279"/>
      <c r="C369" s="279"/>
      <c r="D369" s="279"/>
      <c r="E369" s="279"/>
      <c r="F369" s="279"/>
      <c r="G369" s="279"/>
      <c r="H369" s="279"/>
      <c r="I369" s="279"/>
      <c r="J369" s="279"/>
      <c r="K369" s="279"/>
      <c r="L369" s="279"/>
      <c r="M369" s="279"/>
      <c r="N369" s="279"/>
      <c r="O369" s="279"/>
      <c r="AU369" s="114"/>
      <c r="AV369" s="115" t="s">
        <v>988</v>
      </c>
      <c r="AY369" s="114"/>
      <c r="BA369" s="114"/>
    </row>
    <row r="370" spans="1:53" ht="30.75" x14ac:dyDescent="0.25">
      <c r="A370" s="280" t="s">
        <v>989</v>
      </c>
      <c r="B370" s="281" t="s">
        <v>1085</v>
      </c>
      <c r="C370" s="282"/>
      <c r="D370" s="283"/>
      <c r="E370" s="284" t="s">
        <v>944</v>
      </c>
      <c r="F370" s="284"/>
      <c r="G370" s="284"/>
      <c r="H370" s="285" t="s">
        <v>230</v>
      </c>
      <c r="I370" s="289">
        <v>0.16600000000000001</v>
      </c>
      <c r="J370" s="287">
        <v>42969.34</v>
      </c>
      <c r="K370" s="287">
        <v>7132.91</v>
      </c>
      <c r="L370" s="287" t="s">
        <v>200</v>
      </c>
      <c r="M370" s="287">
        <v>1426.58</v>
      </c>
      <c r="N370" s="287">
        <v>8559.49</v>
      </c>
      <c r="O370" s="288"/>
      <c r="AU370" s="114"/>
      <c r="AV370" s="115"/>
      <c r="AW370" s="112" t="s">
        <v>1085</v>
      </c>
      <c r="AX370" s="112" t="s">
        <v>944</v>
      </c>
      <c r="AY370" s="114"/>
      <c r="BA370" s="114"/>
    </row>
    <row r="371" spans="1:53" ht="15.75" x14ac:dyDescent="0.25">
      <c r="A371" s="280" t="s">
        <v>991</v>
      </c>
      <c r="B371" s="281" t="s">
        <v>1094</v>
      </c>
      <c r="C371" s="282"/>
      <c r="D371" s="283"/>
      <c r="E371" s="284" t="s">
        <v>698</v>
      </c>
      <c r="F371" s="284"/>
      <c r="G371" s="284"/>
      <c r="H371" s="285" t="s">
        <v>199</v>
      </c>
      <c r="I371" s="292">
        <v>0.25397999999999998</v>
      </c>
      <c r="J371" s="287">
        <v>3707.97</v>
      </c>
      <c r="K371" s="287">
        <v>941.75</v>
      </c>
      <c r="L371" s="287" t="s">
        <v>200</v>
      </c>
      <c r="M371" s="287">
        <v>188.35</v>
      </c>
      <c r="N371" s="287">
        <v>1130.0999999999999</v>
      </c>
      <c r="O371" s="288"/>
      <c r="AU371" s="114"/>
      <c r="AV371" s="115"/>
      <c r="AW371" s="112" t="s">
        <v>1094</v>
      </c>
      <c r="AX371" s="112" t="s">
        <v>698</v>
      </c>
      <c r="AY371" s="114"/>
      <c r="BA371" s="114"/>
    </row>
    <row r="372" spans="1:53" ht="45.75" x14ac:dyDescent="0.25">
      <c r="A372" s="280" t="s">
        <v>993</v>
      </c>
      <c r="B372" s="281" t="s">
        <v>935</v>
      </c>
      <c r="C372" s="282"/>
      <c r="D372" s="283"/>
      <c r="E372" s="284" t="s">
        <v>947</v>
      </c>
      <c r="F372" s="284"/>
      <c r="G372" s="284"/>
      <c r="H372" s="285" t="s">
        <v>230</v>
      </c>
      <c r="I372" s="289">
        <v>0.16600000000000001</v>
      </c>
      <c r="J372" s="287">
        <v>50582.23</v>
      </c>
      <c r="K372" s="287">
        <v>8396.65</v>
      </c>
      <c r="L372" s="287" t="s">
        <v>200</v>
      </c>
      <c r="M372" s="287">
        <v>1679.33</v>
      </c>
      <c r="N372" s="287">
        <v>10075.98</v>
      </c>
      <c r="O372" s="288"/>
      <c r="AU372" s="114"/>
      <c r="AV372" s="115"/>
      <c r="AW372" s="112" t="s">
        <v>935</v>
      </c>
      <c r="AX372" s="112" t="s">
        <v>947</v>
      </c>
      <c r="AY372" s="114"/>
      <c r="BA372" s="114"/>
    </row>
    <row r="373" spans="1:53" ht="15.75" x14ac:dyDescent="0.25">
      <c r="A373" s="280" t="s">
        <v>995</v>
      </c>
      <c r="B373" s="281" t="s">
        <v>1106</v>
      </c>
      <c r="C373" s="282"/>
      <c r="D373" s="283"/>
      <c r="E373" s="284" t="s">
        <v>698</v>
      </c>
      <c r="F373" s="284"/>
      <c r="G373" s="284"/>
      <c r="H373" s="285" t="s">
        <v>199</v>
      </c>
      <c r="I373" s="292">
        <v>0.59262000000000004</v>
      </c>
      <c r="J373" s="287">
        <v>3708.08</v>
      </c>
      <c r="K373" s="287">
        <v>2197.48</v>
      </c>
      <c r="L373" s="287" t="s">
        <v>200</v>
      </c>
      <c r="M373" s="287">
        <v>439.5</v>
      </c>
      <c r="N373" s="287">
        <v>2636.98</v>
      </c>
      <c r="O373" s="288"/>
      <c r="AU373" s="114"/>
      <c r="AV373" s="115"/>
      <c r="AW373" s="112" t="s">
        <v>1106</v>
      </c>
      <c r="AX373" s="112" t="s">
        <v>698</v>
      </c>
      <c r="AY373" s="114"/>
      <c r="BA373" s="114"/>
    </row>
    <row r="374" spans="1:53" ht="15.75" x14ac:dyDescent="0.25">
      <c r="A374" s="280" t="s">
        <v>997</v>
      </c>
      <c r="B374" s="281" t="s">
        <v>1110</v>
      </c>
      <c r="C374" s="282"/>
      <c r="D374" s="283"/>
      <c r="E374" s="284" t="s">
        <v>952</v>
      </c>
      <c r="F374" s="284"/>
      <c r="G374" s="284"/>
      <c r="H374" s="285" t="s">
        <v>218</v>
      </c>
      <c r="I374" s="304">
        <v>0.30572100000000002</v>
      </c>
      <c r="J374" s="287">
        <v>21119.35</v>
      </c>
      <c r="K374" s="287">
        <v>6456.63</v>
      </c>
      <c r="L374" s="287" t="s">
        <v>200</v>
      </c>
      <c r="M374" s="287">
        <v>1291.33</v>
      </c>
      <c r="N374" s="287">
        <v>7747.96</v>
      </c>
      <c r="O374" s="288"/>
      <c r="AU374" s="114"/>
      <c r="AV374" s="115"/>
      <c r="AW374" s="112" t="s">
        <v>1110</v>
      </c>
      <c r="AX374" s="112" t="s">
        <v>952</v>
      </c>
      <c r="AY374" s="114"/>
      <c r="BA374" s="114"/>
    </row>
    <row r="375" spans="1:53" ht="15.75" x14ac:dyDescent="0.25">
      <c r="A375" s="280" t="s">
        <v>999</v>
      </c>
      <c r="B375" s="281" t="s">
        <v>1113</v>
      </c>
      <c r="C375" s="282"/>
      <c r="D375" s="283"/>
      <c r="E375" s="284" t="s">
        <v>955</v>
      </c>
      <c r="F375" s="284"/>
      <c r="G375" s="284"/>
      <c r="H375" s="285" t="s">
        <v>218</v>
      </c>
      <c r="I375" s="304">
        <v>0.30572100000000002</v>
      </c>
      <c r="J375" s="287">
        <v>54625.23</v>
      </c>
      <c r="K375" s="287">
        <v>16700.080000000002</v>
      </c>
      <c r="L375" s="287" t="s">
        <v>200</v>
      </c>
      <c r="M375" s="287">
        <v>3340.02</v>
      </c>
      <c r="N375" s="287">
        <v>20040.099999999999</v>
      </c>
      <c r="O375" s="288"/>
      <c r="AU375" s="114"/>
      <c r="AV375" s="115"/>
      <c r="AW375" s="112" t="s">
        <v>1113</v>
      </c>
      <c r="AX375" s="112" t="s">
        <v>955</v>
      </c>
      <c r="AY375" s="114"/>
      <c r="BA375" s="114"/>
    </row>
    <row r="376" spans="1:53" ht="45.75" x14ac:dyDescent="0.25">
      <c r="A376" s="280" t="s">
        <v>1001</v>
      </c>
      <c r="B376" s="281" t="s">
        <v>1117</v>
      </c>
      <c r="C376" s="282"/>
      <c r="D376" s="283"/>
      <c r="E376" s="284" t="s">
        <v>927</v>
      </c>
      <c r="F376" s="284"/>
      <c r="G376" s="284"/>
      <c r="H376" s="285" t="s">
        <v>230</v>
      </c>
      <c r="I376" s="289">
        <v>0.16600000000000001</v>
      </c>
      <c r="J376" s="287">
        <v>5031.75</v>
      </c>
      <c r="K376" s="287">
        <v>835.27</v>
      </c>
      <c r="L376" s="287" t="s">
        <v>200</v>
      </c>
      <c r="M376" s="287">
        <v>167.05</v>
      </c>
      <c r="N376" s="287">
        <v>1002.32</v>
      </c>
      <c r="O376" s="288"/>
      <c r="AU376" s="114"/>
      <c r="AV376" s="115"/>
      <c r="AW376" s="112" t="s">
        <v>1117</v>
      </c>
      <c r="AX376" s="112" t="s">
        <v>927</v>
      </c>
      <c r="AY376" s="114"/>
      <c r="BA376" s="114"/>
    </row>
    <row r="377" spans="1:53" ht="30.75" x14ac:dyDescent="0.25">
      <c r="A377" s="280" t="s">
        <v>1003</v>
      </c>
      <c r="B377" s="281" t="s">
        <v>1120</v>
      </c>
      <c r="C377" s="282"/>
      <c r="D377" s="283"/>
      <c r="E377" s="284" t="s">
        <v>1005</v>
      </c>
      <c r="F377" s="284"/>
      <c r="G377" s="284"/>
      <c r="H377" s="285" t="s">
        <v>230</v>
      </c>
      <c r="I377" s="289">
        <v>0.16600000000000001</v>
      </c>
      <c r="J377" s="287">
        <v>13718.86</v>
      </c>
      <c r="K377" s="287">
        <v>2277.33</v>
      </c>
      <c r="L377" s="287" t="s">
        <v>200</v>
      </c>
      <c r="M377" s="287">
        <v>455.47</v>
      </c>
      <c r="N377" s="287">
        <v>2732.8</v>
      </c>
      <c r="O377" s="288"/>
      <c r="AU377" s="114"/>
      <c r="AV377" s="115"/>
      <c r="AW377" s="112" t="s">
        <v>1120</v>
      </c>
      <c r="AX377" s="112" t="s">
        <v>1005</v>
      </c>
      <c r="AY377" s="114"/>
      <c r="BA377" s="114"/>
    </row>
    <row r="378" spans="1:53" ht="15.75" x14ac:dyDescent="0.25">
      <c r="A378" s="280" t="s">
        <v>1006</v>
      </c>
      <c r="B378" s="281" t="s">
        <v>1127</v>
      </c>
      <c r="C378" s="282"/>
      <c r="D378" s="283"/>
      <c r="E378" s="284" t="s">
        <v>963</v>
      </c>
      <c r="F378" s="284"/>
      <c r="G378" s="284"/>
      <c r="H378" s="285" t="s">
        <v>234</v>
      </c>
      <c r="I378" s="289">
        <v>19.256</v>
      </c>
      <c r="J378" s="287">
        <v>521.46</v>
      </c>
      <c r="K378" s="287">
        <v>10041.23</v>
      </c>
      <c r="L378" s="287" t="s">
        <v>200</v>
      </c>
      <c r="M378" s="287">
        <v>2008.25</v>
      </c>
      <c r="N378" s="287">
        <v>12049.48</v>
      </c>
      <c r="O378" s="288"/>
      <c r="AU378" s="114"/>
      <c r="AV378" s="115"/>
      <c r="AW378" s="112" t="s">
        <v>1127</v>
      </c>
      <c r="AX378" s="112" t="s">
        <v>963</v>
      </c>
      <c r="AY378" s="114"/>
      <c r="BA378" s="114"/>
    </row>
    <row r="379" spans="1:53" ht="30.75" x14ac:dyDescent="0.25">
      <c r="A379" s="280" t="s">
        <v>1008</v>
      </c>
      <c r="B379" s="281" t="s">
        <v>941</v>
      </c>
      <c r="C379" s="282"/>
      <c r="D379" s="283"/>
      <c r="E379" s="284" t="s">
        <v>969</v>
      </c>
      <c r="F379" s="284"/>
      <c r="G379" s="284"/>
      <c r="H379" s="285" t="s">
        <v>511</v>
      </c>
      <c r="I379" s="289">
        <v>0.216</v>
      </c>
      <c r="J379" s="287">
        <v>65339.12</v>
      </c>
      <c r="K379" s="287">
        <v>14113.25</v>
      </c>
      <c r="L379" s="287" t="s">
        <v>200</v>
      </c>
      <c r="M379" s="287">
        <v>2822.65</v>
      </c>
      <c r="N379" s="287">
        <v>16935.900000000001</v>
      </c>
      <c r="O379" s="288"/>
      <c r="AU379" s="114"/>
      <c r="AV379" s="115"/>
      <c r="AW379" s="112" t="s">
        <v>941</v>
      </c>
      <c r="AX379" s="112" t="s">
        <v>969</v>
      </c>
      <c r="AY379" s="114"/>
      <c r="BA379" s="114"/>
    </row>
    <row r="380" spans="1:53" ht="15.75" x14ac:dyDescent="0.25">
      <c r="A380" s="280" t="s">
        <v>1010</v>
      </c>
      <c r="B380" s="281" t="s">
        <v>949</v>
      </c>
      <c r="C380" s="282"/>
      <c r="D380" s="283"/>
      <c r="E380" s="284" t="s">
        <v>698</v>
      </c>
      <c r="F380" s="284"/>
      <c r="G380" s="284"/>
      <c r="H380" s="285" t="s">
        <v>199</v>
      </c>
      <c r="I380" s="292">
        <v>0.11015999999999999</v>
      </c>
      <c r="J380" s="287">
        <v>3707.88</v>
      </c>
      <c r="K380" s="287">
        <v>408.46</v>
      </c>
      <c r="L380" s="287" t="s">
        <v>200</v>
      </c>
      <c r="M380" s="287">
        <v>81.69</v>
      </c>
      <c r="N380" s="287">
        <v>490.15</v>
      </c>
      <c r="O380" s="288"/>
      <c r="AU380" s="114"/>
      <c r="AV380" s="115"/>
      <c r="AW380" s="112" t="s">
        <v>949</v>
      </c>
      <c r="AX380" s="112" t="s">
        <v>698</v>
      </c>
      <c r="AY380" s="114"/>
      <c r="BA380" s="114"/>
    </row>
    <row r="381" spans="1:53" ht="15.75" x14ac:dyDescent="0.25">
      <c r="A381" s="280" t="s">
        <v>1012</v>
      </c>
      <c r="B381" s="281" t="s">
        <v>954</v>
      </c>
      <c r="C381" s="282"/>
      <c r="D381" s="283"/>
      <c r="E381" s="284" t="s">
        <v>963</v>
      </c>
      <c r="F381" s="284"/>
      <c r="G381" s="284"/>
      <c r="H381" s="285" t="s">
        <v>234</v>
      </c>
      <c r="I381" s="289">
        <v>27.216000000000001</v>
      </c>
      <c r="J381" s="287">
        <v>521.47</v>
      </c>
      <c r="K381" s="287">
        <v>14192.33</v>
      </c>
      <c r="L381" s="287" t="s">
        <v>200</v>
      </c>
      <c r="M381" s="287">
        <v>2838.47</v>
      </c>
      <c r="N381" s="287">
        <v>17030.8</v>
      </c>
      <c r="O381" s="288"/>
      <c r="AU381" s="114"/>
      <c r="AV381" s="115"/>
      <c r="AW381" s="112" t="s">
        <v>954</v>
      </c>
      <c r="AX381" s="112" t="s">
        <v>963</v>
      </c>
      <c r="AY381" s="114"/>
      <c r="BA381" s="114"/>
    </row>
    <row r="382" spans="1:53" ht="15.75" x14ac:dyDescent="0.25">
      <c r="A382" s="280" t="s">
        <v>1014</v>
      </c>
      <c r="B382" s="281" t="s">
        <v>962</v>
      </c>
      <c r="C382" s="282"/>
      <c r="D382" s="283"/>
      <c r="E382" s="284" t="s">
        <v>966</v>
      </c>
      <c r="F382" s="284"/>
      <c r="G382" s="284"/>
      <c r="H382" s="285" t="s">
        <v>234</v>
      </c>
      <c r="I382" s="289">
        <v>27.216000000000001</v>
      </c>
      <c r="J382" s="287">
        <v>443.29</v>
      </c>
      <c r="K382" s="287">
        <v>12064.58</v>
      </c>
      <c r="L382" s="287" t="s">
        <v>200</v>
      </c>
      <c r="M382" s="287">
        <v>2412.92</v>
      </c>
      <c r="N382" s="287">
        <v>14477.5</v>
      </c>
      <c r="O382" s="288"/>
      <c r="AU382" s="114"/>
      <c r="AV382" s="115"/>
      <c r="AW382" s="112" t="s">
        <v>962</v>
      </c>
      <c r="AX382" s="112" t="s">
        <v>966</v>
      </c>
      <c r="AY382" s="114"/>
      <c r="BA382" s="114"/>
    </row>
    <row r="383" spans="1:53" ht="45.75" x14ac:dyDescent="0.25">
      <c r="A383" s="280" t="s">
        <v>1016</v>
      </c>
      <c r="B383" s="281" t="s">
        <v>965</v>
      </c>
      <c r="C383" s="282"/>
      <c r="D383" s="283"/>
      <c r="E383" s="284" t="s">
        <v>1018</v>
      </c>
      <c r="F383" s="284"/>
      <c r="G383" s="284"/>
      <c r="H383" s="285" t="s">
        <v>511</v>
      </c>
      <c r="I383" s="289">
        <v>0.125</v>
      </c>
      <c r="J383" s="287">
        <v>120192.4</v>
      </c>
      <c r="K383" s="287">
        <v>15024.05</v>
      </c>
      <c r="L383" s="287" t="s">
        <v>200</v>
      </c>
      <c r="M383" s="287">
        <v>3004.81</v>
      </c>
      <c r="N383" s="287">
        <v>18028.86</v>
      </c>
      <c r="O383" s="288"/>
      <c r="AU383" s="114"/>
      <c r="AV383" s="115"/>
      <c r="AW383" s="112" t="s">
        <v>965</v>
      </c>
      <c r="AX383" s="112" t="s">
        <v>1018</v>
      </c>
      <c r="AY383" s="114"/>
      <c r="BA383" s="114"/>
    </row>
    <row r="384" spans="1:53" ht="15.75" x14ac:dyDescent="0.25">
      <c r="A384" s="280" t="s">
        <v>1019</v>
      </c>
      <c r="B384" s="281" t="s">
        <v>971</v>
      </c>
      <c r="C384" s="282"/>
      <c r="D384" s="283"/>
      <c r="E384" s="284" t="s">
        <v>698</v>
      </c>
      <c r="F384" s="284"/>
      <c r="G384" s="284"/>
      <c r="H384" s="285" t="s">
        <v>199</v>
      </c>
      <c r="I384" s="292">
        <v>6.3750000000000001E-2</v>
      </c>
      <c r="J384" s="287">
        <v>3707.29</v>
      </c>
      <c r="K384" s="287">
        <v>236.34</v>
      </c>
      <c r="L384" s="287" t="s">
        <v>200</v>
      </c>
      <c r="M384" s="287">
        <v>47.27</v>
      </c>
      <c r="N384" s="287">
        <v>283.61</v>
      </c>
      <c r="O384" s="288"/>
      <c r="AU384" s="114"/>
      <c r="AV384" s="115"/>
      <c r="AW384" s="112" t="s">
        <v>971</v>
      </c>
      <c r="AX384" s="112" t="s">
        <v>698</v>
      </c>
      <c r="AY384" s="114"/>
      <c r="BA384" s="114"/>
    </row>
    <row r="385" spans="1:53" ht="15.75" x14ac:dyDescent="0.25">
      <c r="A385" s="280" t="s">
        <v>1021</v>
      </c>
      <c r="B385" s="281" t="s">
        <v>973</v>
      </c>
      <c r="C385" s="282"/>
      <c r="D385" s="283"/>
      <c r="E385" s="284" t="s">
        <v>963</v>
      </c>
      <c r="F385" s="284"/>
      <c r="G385" s="284"/>
      <c r="H385" s="285" t="s">
        <v>234</v>
      </c>
      <c r="I385" s="291">
        <v>11.8125</v>
      </c>
      <c r="J385" s="287">
        <v>521.46</v>
      </c>
      <c r="K385" s="287">
        <v>6159.75</v>
      </c>
      <c r="L385" s="287" t="s">
        <v>200</v>
      </c>
      <c r="M385" s="287">
        <v>1231.95</v>
      </c>
      <c r="N385" s="287">
        <v>7391.7</v>
      </c>
      <c r="O385" s="288"/>
      <c r="AU385" s="114"/>
      <c r="AV385" s="115"/>
      <c r="AW385" s="112" t="s">
        <v>973</v>
      </c>
      <c r="AX385" s="112" t="s">
        <v>963</v>
      </c>
      <c r="AY385" s="114"/>
      <c r="BA385" s="114"/>
    </row>
    <row r="386" spans="1:53" ht="15.75" x14ac:dyDescent="0.25">
      <c r="A386" s="280" t="s">
        <v>1023</v>
      </c>
      <c r="B386" s="281" t="s">
        <v>975</v>
      </c>
      <c r="C386" s="282"/>
      <c r="D386" s="283"/>
      <c r="E386" s="284" t="s">
        <v>966</v>
      </c>
      <c r="F386" s="284"/>
      <c r="G386" s="284"/>
      <c r="H386" s="285" t="s">
        <v>234</v>
      </c>
      <c r="I386" s="291">
        <v>11.8125</v>
      </c>
      <c r="J386" s="287">
        <v>443.29</v>
      </c>
      <c r="K386" s="287">
        <v>5236.3599999999997</v>
      </c>
      <c r="L386" s="287" t="s">
        <v>200</v>
      </c>
      <c r="M386" s="287">
        <v>1047.27</v>
      </c>
      <c r="N386" s="287">
        <v>6283.63</v>
      </c>
      <c r="O386" s="288"/>
      <c r="AU386" s="114"/>
      <c r="AV386" s="115"/>
      <c r="AW386" s="112" t="s">
        <v>975</v>
      </c>
      <c r="AX386" s="112" t="s">
        <v>966</v>
      </c>
      <c r="AY386" s="114"/>
      <c r="BA386" s="114"/>
    </row>
    <row r="387" spans="1:53" ht="45.75" x14ac:dyDescent="0.25">
      <c r="A387" s="280" t="s">
        <v>1025</v>
      </c>
      <c r="B387" s="281" t="s">
        <v>980</v>
      </c>
      <c r="C387" s="282"/>
      <c r="D387" s="283"/>
      <c r="E387" s="284" t="s">
        <v>985</v>
      </c>
      <c r="F387" s="284"/>
      <c r="G387" s="284"/>
      <c r="H387" s="285" t="s">
        <v>511</v>
      </c>
      <c r="I387" s="291">
        <v>4.4600000000000001E-2</v>
      </c>
      <c r="J387" s="287">
        <v>219311.88</v>
      </c>
      <c r="K387" s="287">
        <v>9781.31</v>
      </c>
      <c r="L387" s="287" t="s">
        <v>200</v>
      </c>
      <c r="M387" s="287">
        <v>1956.26</v>
      </c>
      <c r="N387" s="287">
        <v>11737.57</v>
      </c>
      <c r="O387" s="288"/>
      <c r="AU387" s="114"/>
      <c r="AV387" s="115"/>
      <c r="AW387" s="112" t="s">
        <v>980</v>
      </c>
      <c r="AX387" s="112" t="s">
        <v>985</v>
      </c>
      <c r="AY387" s="114"/>
      <c r="BA387" s="114"/>
    </row>
    <row r="388" spans="1:53" ht="15.75" x14ac:dyDescent="0.25">
      <c r="A388" s="280" t="s">
        <v>1027</v>
      </c>
      <c r="B388" s="281" t="s">
        <v>982</v>
      </c>
      <c r="C388" s="282"/>
      <c r="D388" s="283"/>
      <c r="E388" s="284" t="s">
        <v>966</v>
      </c>
      <c r="F388" s="284"/>
      <c r="G388" s="284"/>
      <c r="H388" s="285" t="s">
        <v>234</v>
      </c>
      <c r="I388" s="289">
        <v>15.387</v>
      </c>
      <c r="J388" s="287">
        <v>443.29</v>
      </c>
      <c r="K388" s="287">
        <v>6820.9</v>
      </c>
      <c r="L388" s="287" t="s">
        <v>200</v>
      </c>
      <c r="M388" s="287">
        <v>1364.18</v>
      </c>
      <c r="N388" s="287">
        <v>8185.08</v>
      </c>
      <c r="O388" s="288"/>
      <c r="AU388" s="114"/>
      <c r="AV388" s="115"/>
      <c r="AW388" s="112" t="s">
        <v>982</v>
      </c>
      <c r="AX388" s="112" t="s">
        <v>966</v>
      </c>
      <c r="AY388" s="114"/>
      <c r="BA388" s="114"/>
    </row>
    <row r="389" spans="1:53" ht="15.75" x14ac:dyDescent="0.25">
      <c r="A389" s="279" t="s">
        <v>1029</v>
      </c>
      <c r="B389" s="279"/>
      <c r="C389" s="279"/>
      <c r="D389" s="279"/>
      <c r="E389" s="279"/>
      <c r="F389" s="279"/>
      <c r="G389" s="279"/>
      <c r="H389" s="279"/>
      <c r="I389" s="279"/>
      <c r="J389" s="279"/>
      <c r="K389" s="279"/>
      <c r="L389" s="279"/>
      <c r="M389" s="279"/>
      <c r="N389" s="279"/>
      <c r="O389" s="279"/>
      <c r="AU389" s="114"/>
      <c r="AV389" s="115" t="s">
        <v>1029</v>
      </c>
      <c r="AY389" s="114"/>
      <c r="BA389" s="114"/>
    </row>
    <row r="390" spans="1:53" ht="15.75" x14ac:dyDescent="0.25">
      <c r="A390" s="279" t="s">
        <v>1030</v>
      </c>
      <c r="B390" s="279"/>
      <c r="C390" s="279"/>
      <c r="D390" s="279"/>
      <c r="E390" s="279"/>
      <c r="F390" s="279"/>
      <c r="G390" s="279"/>
      <c r="H390" s="279"/>
      <c r="I390" s="279"/>
      <c r="J390" s="279"/>
      <c r="K390" s="279"/>
      <c r="L390" s="279"/>
      <c r="M390" s="279"/>
      <c r="N390" s="279"/>
      <c r="O390" s="279"/>
      <c r="AU390" s="114"/>
      <c r="AV390" s="115" t="s">
        <v>1030</v>
      </c>
      <c r="AY390" s="114"/>
      <c r="BA390" s="114"/>
    </row>
    <row r="391" spans="1:53" ht="30.75" x14ac:dyDescent="0.25">
      <c r="A391" s="280" t="s">
        <v>1031</v>
      </c>
      <c r="B391" s="281" t="s">
        <v>987</v>
      </c>
      <c r="C391" s="282"/>
      <c r="D391" s="283"/>
      <c r="E391" s="284" t="s">
        <v>1033</v>
      </c>
      <c r="F391" s="284"/>
      <c r="G391" s="284"/>
      <c r="H391" s="285" t="s">
        <v>526</v>
      </c>
      <c r="I391" s="303">
        <v>4</v>
      </c>
      <c r="J391" s="287">
        <v>5962.45</v>
      </c>
      <c r="K391" s="287">
        <v>23849.8</v>
      </c>
      <c r="L391" s="287" t="s">
        <v>200</v>
      </c>
      <c r="M391" s="287">
        <v>4769.96</v>
      </c>
      <c r="N391" s="287">
        <v>28619.759999999998</v>
      </c>
      <c r="O391" s="288"/>
      <c r="AU391" s="114"/>
      <c r="AV391" s="115"/>
      <c r="AW391" s="112" t="s">
        <v>987</v>
      </c>
      <c r="AX391" s="112" t="s">
        <v>1033</v>
      </c>
      <c r="AY391" s="114"/>
      <c r="BA391" s="114"/>
    </row>
    <row r="392" spans="1:53" ht="30.75" x14ac:dyDescent="0.25">
      <c r="A392" s="280" t="s">
        <v>1034</v>
      </c>
      <c r="B392" s="281" t="s">
        <v>992</v>
      </c>
      <c r="C392" s="282"/>
      <c r="D392" s="283"/>
      <c r="E392" s="284" t="s">
        <v>1036</v>
      </c>
      <c r="F392" s="284"/>
      <c r="G392" s="284"/>
      <c r="H392" s="285" t="s">
        <v>526</v>
      </c>
      <c r="I392" s="303">
        <v>1</v>
      </c>
      <c r="J392" s="287">
        <v>24574.77</v>
      </c>
      <c r="K392" s="287">
        <v>24574.77</v>
      </c>
      <c r="L392" s="287" t="s">
        <v>200</v>
      </c>
      <c r="M392" s="287">
        <v>4914.95</v>
      </c>
      <c r="N392" s="287">
        <v>29489.72</v>
      </c>
      <c r="O392" s="288"/>
      <c r="AU392" s="114"/>
      <c r="AV392" s="115"/>
      <c r="AW392" s="112" t="s">
        <v>992</v>
      </c>
      <c r="AX392" s="112" t="s">
        <v>1036</v>
      </c>
      <c r="AY392" s="114"/>
      <c r="BA392" s="114"/>
    </row>
    <row r="393" spans="1:53" ht="30.75" x14ac:dyDescent="0.25">
      <c r="A393" s="280" t="s">
        <v>1037</v>
      </c>
      <c r="B393" s="281" t="s">
        <v>996</v>
      </c>
      <c r="C393" s="282"/>
      <c r="D393" s="283"/>
      <c r="E393" s="284" t="s">
        <v>1039</v>
      </c>
      <c r="F393" s="284"/>
      <c r="G393" s="284"/>
      <c r="H393" s="285" t="s">
        <v>526</v>
      </c>
      <c r="I393" s="303">
        <v>1</v>
      </c>
      <c r="J393" s="287">
        <v>25250.15</v>
      </c>
      <c r="K393" s="287">
        <v>25250.15</v>
      </c>
      <c r="L393" s="287" t="s">
        <v>200</v>
      </c>
      <c r="M393" s="287">
        <v>5050.03</v>
      </c>
      <c r="N393" s="287">
        <v>30300.18</v>
      </c>
      <c r="O393" s="288"/>
      <c r="AU393" s="114"/>
      <c r="AV393" s="115"/>
      <c r="AW393" s="112" t="s">
        <v>996</v>
      </c>
      <c r="AX393" s="112" t="s">
        <v>1039</v>
      </c>
      <c r="AY393" s="114"/>
      <c r="BA393" s="114"/>
    </row>
    <row r="394" spans="1:53" ht="30.75" x14ac:dyDescent="0.25">
      <c r="A394" s="280" t="s">
        <v>1040</v>
      </c>
      <c r="B394" s="281" t="s">
        <v>1000</v>
      </c>
      <c r="C394" s="282"/>
      <c r="D394" s="283"/>
      <c r="E394" s="284" t="s">
        <v>1042</v>
      </c>
      <c r="F394" s="284"/>
      <c r="G394" s="284"/>
      <c r="H394" s="285" t="s">
        <v>526</v>
      </c>
      <c r="I394" s="303">
        <v>2</v>
      </c>
      <c r="J394" s="287">
        <v>18979.25</v>
      </c>
      <c r="K394" s="287">
        <v>37958.5</v>
      </c>
      <c r="L394" s="287" t="s">
        <v>200</v>
      </c>
      <c r="M394" s="287">
        <v>7591.7</v>
      </c>
      <c r="N394" s="287">
        <v>45550.2</v>
      </c>
      <c r="O394" s="288"/>
      <c r="AU394" s="114"/>
      <c r="AV394" s="115"/>
      <c r="AW394" s="112" t="s">
        <v>1000</v>
      </c>
      <c r="AX394" s="112" t="s">
        <v>1042</v>
      </c>
      <c r="AY394" s="114"/>
      <c r="BA394" s="114"/>
    </row>
    <row r="395" spans="1:53" ht="30.75" x14ac:dyDescent="0.25">
      <c r="A395" s="280" t="s">
        <v>1043</v>
      </c>
      <c r="B395" s="281" t="s">
        <v>1007</v>
      </c>
      <c r="C395" s="282"/>
      <c r="D395" s="283"/>
      <c r="E395" s="284" t="s">
        <v>1045</v>
      </c>
      <c r="F395" s="284"/>
      <c r="G395" s="284"/>
      <c r="H395" s="285" t="s">
        <v>526</v>
      </c>
      <c r="I395" s="303">
        <v>4</v>
      </c>
      <c r="J395" s="287">
        <v>3783.25</v>
      </c>
      <c r="K395" s="287">
        <v>15133</v>
      </c>
      <c r="L395" s="287" t="s">
        <v>200</v>
      </c>
      <c r="M395" s="287">
        <v>3026.6</v>
      </c>
      <c r="N395" s="287">
        <v>18159.599999999999</v>
      </c>
      <c r="O395" s="288"/>
      <c r="AU395" s="114"/>
      <c r="AV395" s="115"/>
      <c r="AW395" s="112" t="s">
        <v>1007</v>
      </c>
      <c r="AX395" s="112" t="s">
        <v>1045</v>
      </c>
      <c r="AY395" s="114"/>
      <c r="BA395" s="114"/>
    </row>
    <row r="396" spans="1:53" ht="30.75" x14ac:dyDescent="0.25">
      <c r="A396" s="280" t="s">
        <v>1046</v>
      </c>
      <c r="B396" s="281" t="s">
        <v>1011</v>
      </c>
      <c r="C396" s="282"/>
      <c r="D396" s="283"/>
      <c r="E396" s="284" t="s">
        <v>1048</v>
      </c>
      <c r="F396" s="284"/>
      <c r="G396" s="284"/>
      <c r="H396" s="285" t="s">
        <v>526</v>
      </c>
      <c r="I396" s="303">
        <v>4</v>
      </c>
      <c r="J396" s="287">
        <v>11997.98</v>
      </c>
      <c r="K396" s="287">
        <v>47991.92</v>
      </c>
      <c r="L396" s="287" t="s">
        <v>200</v>
      </c>
      <c r="M396" s="287">
        <v>9598.3799999999992</v>
      </c>
      <c r="N396" s="287">
        <v>57590.3</v>
      </c>
      <c r="O396" s="288"/>
      <c r="AU396" s="114"/>
      <c r="AV396" s="115"/>
      <c r="AW396" s="112" t="s">
        <v>1011</v>
      </c>
      <c r="AX396" s="112" t="s">
        <v>1048</v>
      </c>
      <c r="AY396" s="114"/>
      <c r="BA396" s="114"/>
    </row>
    <row r="397" spans="1:53" ht="15.75" x14ac:dyDescent="0.25">
      <c r="A397" s="279" t="s">
        <v>1049</v>
      </c>
      <c r="B397" s="279"/>
      <c r="C397" s="279"/>
      <c r="D397" s="279"/>
      <c r="E397" s="279"/>
      <c r="F397" s="279"/>
      <c r="G397" s="279"/>
      <c r="H397" s="279"/>
      <c r="I397" s="279"/>
      <c r="J397" s="279"/>
      <c r="K397" s="279"/>
      <c r="L397" s="279"/>
      <c r="M397" s="279"/>
      <c r="N397" s="279"/>
      <c r="O397" s="279"/>
      <c r="AU397" s="114"/>
      <c r="AV397" s="115" t="s">
        <v>1049</v>
      </c>
      <c r="AY397" s="114"/>
      <c r="BA397" s="114"/>
    </row>
    <row r="398" spans="1:53" ht="15.75" x14ac:dyDescent="0.25">
      <c r="A398" s="279" t="s">
        <v>1050</v>
      </c>
      <c r="B398" s="279"/>
      <c r="C398" s="279"/>
      <c r="D398" s="279"/>
      <c r="E398" s="279"/>
      <c r="F398" s="279"/>
      <c r="G398" s="279"/>
      <c r="H398" s="279"/>
      <c r="I398" s="279"/>
      <c r="J398" s="279"/>
      <c r="K398" s="279"/>
      <c r="L398" s="279"/>
      <c r="M398" s="279"/>
      <c r="N398" s="279"/>
      <c r="O398" s="279"/>
      <c r="AU398" s="114"/>
      <c r="AV398" s="115" t="s">
        <v>1050</v>
      </c>
      <c r="AY398" s="114"/>
      <c r="BA398" s="114"/>
    </row>
    <row r="399" spans="1:53" ht="30.75" x14ac:dyDescent="0.25">
      <c r="A399" s="280" t="s">
        <v>1051</v>
      </c>
      <c r="B399" s="281" t="s">
        <v>1013</v>
      </c>
      <c r="C399" s="282"/>
      <c r="D399" s="283"/>
      <c r="E399" s="284" t="s">
        <v>1053</v>
      </c>
      <c r="F399" s="284"/>
      <c r="G399" s="284"/>
      <c r="H399" s="285" t="s">
        <v>230</v>
      </c>
      <c r="I399" s="286">
        <v>1.8</v>
      </c>
      <c r="J399" s="287">
        <v>580532.18000000005</v>
      </c>
      <c r="K399" s="287">
        <v>1044957.92</v>
      </c>
      <c r="L399" s="287" t="s">
        <v>200</v>
      </c>
      <c r="M399" s="287">
        <v>208991.58</v>
      </c>
      <c r="N399" s="287">
        <v>1253949.5</v>
      </c>
      <c r="O399" s="288"/>
      <c r="AU399" s="114"/>
      <c r="AV399" s="115"/>
      <c r="AW399" s="112" t="s">
        <v>1013</v>
      </c>
      <c r="AX399" s="112" t="s">
        <v>1053</v>
      </c>
      <c r="AY399" s="114"/>
      <c r="BA399" s="114"/>
    </row>
    <row r="400" spans="1:53" ht="30.75" x14ac:dyDescent="0.25">
      <c r="A400" s="280" t="s">
        <v>1054</v>
      </c>
      <c r="B400" s="281" t="s">
        <v>1015</v>
      </c>
      <c r="C400" s="282"/>
      <c r="D400" s="283"/>
      <c r="E400" s="284" t="s">
        <v>279</v>
      </c>
      <c r="F400" s="284"/>
      <c r="G400" s="284"/>
      <c r="H400" s="285" t="s">
        <v>199</v>
      </c>
      <c r="I400" s="286">
        <v>38.299999999999997</v>
      </c>
      <c r="J400" s="287">
        <v>9609.39</v>
      </c>
      <c r="K400" s="287">
        <v>368039.64</v>
      </c>
      <c r="L400" s="287" t="s">
        <v>200</v>
      </c>
      <c r="M400" s="287">
        <v>73607.929999999993</v>
      </c>
      <c r="N400" s="287">
        <v>441647.57</v>
      </c>
      <c r="O400" s="288"/>
      <c r="AU400" s="114"/>
      <c r="AV400" s="115"/>
      <c r="AW400" s="112" t="s">
        <v>1015</v>
      </c>
      <c r="AX400" s="112" t="s">
        <v>279</v>
      </c>
      <c r="AY400" s="114"/>
      <c r="BA400" s="114"/>
    </row>
    <row r="401" spans="1:53" ht="30.75" x14ac:dyDescent="0.25">
      <c r="A401" s="280" t="s">
        <v>1056</v>
      </c>
      <c r="B401" s="281" t="s">
        <v>1020</v>
      </c>
      <c r="C401" s="282"/>
      <c r="D401" s="283"/>
      <c r="E401" s="284" t="s">
        <v>840</v>
      </c>
      <c r="F401" s="284"/>
      <c r="G401" s="284"/>
      <c r="H401" s="285" t="s">
        <v>199</v>
      </c>
      <c r="I401" s="286">
        <v>48.5</v>
      </c>
      <c r="J401" s="287">
        <v>12870.78</v>
      </c>
      <c r="K401" s="287">
        <v>624232.82999999996</v>
      </c>
      <c r="L401" s="287" t="s">
        <v>200</v>
      </c>
      <c r="M401" s="287">
        <v>124846.57</v>
      </c>
      <c r="N401" s="287">
        <v>749079.4</v>
      </c>
      <c r="O401" s="288"/>
      <c r="AU401" s="114"/>
      <c r="AV401" s="115"/>
      <c r="AW401" s="112" t="s">
        <v>1020</v>
      </c>
      <c r="AX401" s="112" t="s">
        <v>840</v>
      </c>
      <c r="AY401" s="114"/>
      <c r="BA401" s="114"/>
    </row>
    <row r="402" spans="1:53" ht="30.75" x14ac:dyDescent="0.25">
      <c r="A402" s="280" t="s">
        <v>1058</v>
      </c>
      <c r="B402" s="281" t="s">
        <v>1022</v>
      </c>
      <c r="C402" s="282"/>
      <c r="D402" s="283"/>
      <c r="E402" s="284" t="s">
        <v>1060</v>
      </c>
      <c r="F402" s="284"/>
      <c r="G402" s="284"/>
      <c r="H402" s="285" t="s">
        <v>234</v>
      </c>
      <c r="I402" s="286">
        <v>176.4</v>
      </c>
      <c r="J402" s="287">
        <v>1187.8900000000001</v>
      </c>
      <c r="K402" s="287">
        <v>209543.8</v>
      </c>
      <c r="L402" s="287" t="s">
        <v>200</v>
      </c>
      <c r="M402" s="287">
        <v>41908.76</v>
      </c>
      <c r="N402" s="287">
        <v>251452.56</v>
      </c>
      <c r="O402" s="288"/>
      <c r="AU402" s="114"/>
      <c r="AV402" s="115"/>
      <c r="AW402" s="112" t="s">
        <v>1022</v>
      </c>
      <c r="AX402" s="112" t="s">
        <v>1060</v>
      </c>
      <c r="AY402" s="114"/>
      <c r="BA402" s="114"/>
    </row>
    <row r="403" spans="1:53" ht="30.75" x14ac:dyDescent="0.25">
      <c r="A403" s="280" t="s">
        <v>1061</v>
      </c>
      <c r="B403" s="281" t="s">
        <v>1024</v>
      </c>
      <c r="C403" s="282"/>
      <c r="D403" s="283"/>
      <c r="E403" s="284" t="s">
        <v>1063</v>
      </c>
      <c r="F403" s="284"/>
      <c r="G403" s="284"/>
      <c r="H403" s="285" t="s">
        <v>526</v>
      </c>
      <c r="I403" s="303">
        <v>720</v>
      </c>
      <c r="J403" s="287">
        <v>99.59</v>
      </c>
      <c r="K403" s="287">
        <v>71704.800000000003</v>
      </c>
      <c r="L403" s="287" t="s">
        <v>200</v>
      </c>
      <c r="M403" s="287">
        <v>14340.96</v>
      </c>
      <c r="N403" s="287">
        <v>86045.759999999995</v>
      </c>
      <c r="O403" s="288"/>
      <c r="AU403" s="114"/>
      <c r="AV403" s="115"/>
      <c r="AW403" s="112" t="s">
        <v>1024</v>
      </c>
      <c r="AX403" s="112" t="s">
        <v>1063</v>
      </c>
      <c r="AY403" s="114"/>
      <c r="BA403" s="114"/>
    </row>
    <row r="404" spans="1:53" ht="15.75" x14ac:dyDescent="0.25">
      <c r="A404" s="280" t="s">
        <v>1064</v>
      </c>
      <c r="B404" s="281" t="s">
        <v>1028</v>
      </c>
      <c r="C404" s="282"/>
      <c r="D404" s="283"/>
      <c r="E404" s="284" t="s">
        <v>1066</v>
      </c>
      <c r="F404" s="284"/>
      <c r="G404" s="284"/>
      <c r="H404" s="285" t="s">
        <v>1067</v>
      </c>
      <c r="I404" s="303">
        <v>72</v>
      </c>
      <c r="J404" s="287">
        <v>135.47999999999999</v>
      </c>
      <c r="K404" s="287">
        <v>9754.56</v>
      </c>
      <c r="L404" s="287" t="s">
        <v>200</v>
      </c>
      <c r="M404" s="287">
        <v>1950.91</v>
      </c>
      <c r="N404" s="287">
        <v>11705.47</v>
      </c>
      <c r="O404" s="288"/>
      <c r="AU404" s="114"/>
      <c r="AV404" s="115"/>
      <c r="AW404" s="112" t="s">
        <v>1028</v>
      </c>
      <c r="AX404" s="112" t="s">
        <v>1066</v>
      </c>
      <c r="AY404" s="114"/>
      <c r="BA404" s="114"/>
    </row>
    <row r="405" spans="1:53" ht="45.75" x14ac:dyDescent="0.25">
      <c r="A405" s="280" t="s">
        <v>1068</v>
      </c>
      <c r="B405" s="281" t="s">
        <v>1035</v>
      </c>
      <c r="C405" s="282"/>
      <c r="D405" s="283"/>
      <c r="E405" s="284" t="s">
        <v>1070</v>
      </c>
      <c r="F405" s="284"/>
      <c r="G405" s="284"/>
      <c r="H405" s="285" t="s">
        <v>321</v>
      </c>
      <c r="I405" s="303">
        <v>144</v>
      </c>
      <c r="J405" s="287">
        <v>311.43</v>
      </c>
      <c r="K405" s="287">
        <v>44845.919999999998</v>
      </c>
      <c r="L405" s="287" t="s">
        <v>200</v>
      </c>
      <c r="M405" s="287">
        <v>8969.18</v>
      </c>
      <c r="N405" s="287">
        <v>53815.1</v>
      </c>
      <c r="O405" s="288"/>
      <c r="AU405" s="114"/>
      <c r="AV405" s="115"/>
      <c r="AW405" s="112" t="s">
        <v>1035</v>
      </c>
      <c r="AX405" s="112" t="s">
        <v>1070</v>
      </c>
      <c r="AY405" s="114"/>
      <c r="BA405" s="114"/>
    </row>
    <row r="406" spans="1:53" ht="30.75" x14ac:dyDescent="0.25">
      <c r="A406" s="280" t="s">
        <v>1071</v>
      </c>
      <c r="B406" s="281" t="s">
        <v>1038</v>
      </c>
      <c r="C406" s="282"/>
      <c r="D406" s="283"/>
      <c r="E406" s="284" t="s">
        <v>1073</v>
      </c>
      <c r="F406" s="284"/>
      <c r="G406" s="284"/>
      <c r="H406" s="285" t="s">
        <v>1067</v>
      </c>
      <c r="I406" s="303">
        <v>20</v>
      </c>
      <c r="J406" s="287">
        <v>692.3</v>
      </c>
      <c r="K406" s="287">
        <v>13846</v>
      </c>
      <c r="L406" s="287" t="s">
        <v>200</v>
      </c>
      <c r="M406" s="287">
        <v>2769.2</v>
      </c>
      <c r="N406" s="287">
        <v>16615.2</v>
      </c>
      <c r="O406" s="288"/>
      <c r="AU406" s="114"/>
      <c r="AV406" s="115"/>
      <c r="AW406" s="112" t="s">
        <v>1038</v>
      </c>
      <c r="AX406" s="112" t="s">
        <v>1073</v>
      </c>
      <c r="AY406" s="114"/>
      <c r="BA406" s="114"/>
    </row>
    <row r="407" spans="1:53" ht="30.75" x14ac:dyDescent="0.25">
      <c r="A407" s="280" t="s">
        <v>1074</v>
      </c>
      <c r="B407" s="281" t="s">
        <v>1041</v>
      </c>
      <c r="C407" s="282"/>
      <c r="D407" s="283"/>
      <c r="E407" s="284" t="s">
        <v>1076</v>
      </c>
      <c r="F407" s="284"/>
      <c r="G407" s="284"/>
      <c r="H407" s="285" t="s">
        <v>1067</v>
      </c>
      <c r="I407" s="303">
        <v>30</v>
      </c>
      <c r="J407" s="287">
        <v>991.59</v>
      </c>
      <c r="K407" s="287">
        <v>29747.7</v>
      </c>
      <c r="L407" s="287" t="s">
        <v>200</v>
      </c>
      <c r="M407" s="287">
        <v>5949.54</v>
      </c>
      <c r="N407" s="287">
        <v>35697.24</v>
      </c>
      <c r="O407" s="288"/>
      <c r="AU407" s="114"/>
      <c r="AV407" s="115"/>
      <c r="AW407" s="112" t="s">
        <v>1041</v>
      </c>
      <c r="AX407" s="112" t="s">
        <v>1076</v>
      </c>
      <c r="AY407" s="114"/>
      <c r="BA407" s="114"/>
    </row>
    <row r="408" spans="1:53" ht="15.75" x14ac:dyDescent="0.25">
      <c r="A408" s="279" t="s">
        <v>1077</v>
      </c>
      <c r="B408" s="279"/>
      <c r="C408" s="279"/>
      <c r="D408" s="279"/>
      <c r="E408" s="279"/>
      <c r="F408" s="279"/>
      <c r="G408" s="279"/>
      <c r="H408" s="279"/>
      <c r="I408" s="279"/>
      <c r="J408" s="279"/>
      <c r="K408" s="279"/>
      <c r="L408" s="279"/>
      <c r="M408" s="279"/>
      <c r="N408" s="279"/>
      <c r="O408" s="279"/>
      <c r="AU408" s="114"/>
      <c r="AV408" s="115" t="s">
        <v>1077</v>
      </c>
      <c r="AY408" s="114"/>
      <c r="BA408" s="114"/>
    </row>
    <row r="409" spans="1:53" ht="30.75" x14ac:dyDescent="0.25">
      <c r="A409" s="280" t="s">
        <v>1078</v>
      </c>
      <c r="B409" s="281" t="s">
        <v>1047</v>
      </c>
      <c r="C409" s="282"/>
      <c r="D409" s="283"/>
      <c r="E409" s="284" t="s">
        <v>1080</v>
      </c>
      <c r="F409" s="284"/>
      <c r="G409" s="284"/>
      <c r="H409" s="285" t="s">
        <v>230</v>
      </c>
      <c r="I409" s="286">
        <v>0.5</v>
      </c>
      <c r="J409" s="287">
        <v>22516.28</v>
      </c>
      <c r="K409" s="287">
        <v>11258.14</v>
      </c>
      <c r="L409" s="287" t="s">
        <v>200</v>
      </c>
      <c r="M409" s="287">
        <v>2251.63</v>
      </c>
      <c r="N409" s="287">
        <v>13509.77</v>
      </c>
      <c r="O409" s="288"/>
      <c r="AU409" s="114"/>
      <c r="AV409" s="115"/>
      <c r="AW409" s="112" t="s">
        <v>1047</v>
      </c>
      <c r="AX409" s="112" t="s">
        <v>1080</v>
      </c>
      <c r="AY409" s="114"/>
      <c r="BA409" s="114"/>
    </row>
    <row r="410" spans="1:53" ht="30.75" x14ac:dyDescent="0.25">
      <c r="A410" s="280" t="s">
        <v>1081</v>
      </c>
      <c r="B410" s="281" t="s">
        <v>1055</v>
      </c>
      <c r="C410" s="282"/>
      <c r="D410" s="283"/>
      <c r="E410" s="284" t="s">
        <v>1083</v>
      </c>
      <c r="F410" s="284"/>
      <c r="G410" s="284"/>
      <c r="H410" s="285" t="s">
        <v>207</v>
      </c>
      <c r="I410" s="286">
        <v>22.5</v>
      </c>
      <c r="J410" s="287">
        <v>49.42</v>
      </c>
      <c r="K410" s="287">
        <v>1111.95</v>
      </c>
      <c r="L410" s="287" t="s">
        <v>200</v>
      </c>
      <c r="M410" s="287">
        <v>222.39</v>
      </c>
      <c r="N410" s="287">
        <v>1334.34</v>
      </c>
      <c r="O410" s="288"/>
      <c r="AU410" s="114"/>
      <c r="AV410" s="115"/>
      <c r="AW410" s="112" t="s">
        <v>1055</v>
      </c>
      <c r="AX410" s="112" t="s">
        <v>1083</v>
      </c>
      <c r="AY410" s="114"/>
      <c r="BA410" s="114"/>
    </row>
    <row r="411" spans="1:53" ht="30.75" x14ac:dyDescent="0.25">
      <c r="A411" s="280" t="s">
        <v>1084</v>
      </c>
      <c r="B411" s="281" t="s">
        <v>1057</v>
      </c>
      <c r="C411" s="282"/>
      <c r="D411" s="283"/>
      <c r="E411" s="284" t="s">
        <v>1086</v>
      </c>
      <c r="F411" s="284"/>
      <c r="G411" s="284"/>
      <c r="H411" s="285" t="s">
        <v>230</v>
      </c>
      <c r="I411" s="290">
        <v>0.45</v>
      </c>
      <c r="J411" s="287">
        <v>64129.67</v>
      </c>
      <c r="K411" s="287">
        <v>28858.35</v>
      </c>
      <c r="L411" s="287" t="s">
        <v>200</v>
      </c>
      <c r="M411" s="287">
        <v>5771.67</v>
      </c>
      <c r="N411" s="287">
        <v>34630.019999999997</v>
      </c>
      <c r="O411" s="288"/>
      <c r="AU411" s="114"/>
      <c r="AV411" s="115"/>
      <c r="AW411" s="112" t="s">
        <v>1057</v>
      </c>
      <c r="AX411" s="112" t="s">
        <v>1086</v>
      </c>
      <c r="AY411" s="114"/>
      <c r="BA411" s="114"/>
    </row>
    <row r="412" spans="1:53" ht="15.75" x14ac:dyDescent="0.25">
      <c r="A412" s="280" t="s">
        <v>1087</v>
      </c>
      <c r="B412" s="281" t="s">
        <v>1059</v>
      </c>
      <c r="C412" s="282"/>
      <c r="D412" s="283"/>
      <c r="E412" s="284" t="s">
        <v>1089</v>
      </c>
      <c r="F412" s="284"/>
      <c r="G412" s="284"/>
      <c r="H412" s="285" t="s">
        <v>199</v>
      </c>
      <c r="I412" s="292">
        <v>4.0499999999999998E-3</v>
      </c>
      <c r="J412" s="287">
        <v>16513.580000000002</v>
      </c>
      <c r="K412" s="287">
        <v>66.88</v>
      </c>
      <c r="L412" s="287" t="s">
        <v>200</v>
      </c>
      <c r="M412" s="287">
        <v>13.38</v>
      </c>
      <c r="N412" s="287">
        <v>80.260000000000005</v>
      </c>
      <c r="O412" s="288"/>
      <c r="AU412" s="114"/>
      <c r="AV412" s="115"/>
      <c r="AW412" s="112" t="s">
        <v>1059</v>
      </c>
      <c r="AX412" s="112" t="s">
        <v>1089</v>
      </c>
      <c r="AY412" s="114"/>
      <c r="BA412" s="114"/>
    </row>
    <row r="413" spans="1:53" ht="30.75" x14ac:dyDescent="0.25">
      <c r="A413" s="280" t="s">
        <v>1090</v>
      </c>
      <c r="B413" s="281" t="s">
        <v>1062</v>
      </c>
      <c r="C413" s="282"/>
      <c r="D413" s="283"/>
      <c r="E413" s="284" t="s">
        <v>1092</v>
      </c>
      <c r="F413" s="284"/>
      <c r="G413" s="284"/>
      <c r="H413" s="285" t="s">
        <v>218</v>
      </c>
      <c r="I413" s="292">
        <v>1.575E-2</v>
      </c>
      <c r="J413" s="287">
        <v>94017.78</v>
      </c>
      <c r="K413" s="287">
        <v>1480.78</v>
      </c>
      <c r="L413" s="287" t="s">
        <v>200</v>
      </c>
      <c r="M413" s="287">
        <v>296.16000000000003</v>
      </c>
      <c r="N413" s="287">
        <v>1776.94</v>
      </c>
      <c r="O413" s="288"/>
      <c r="AU413" s="114"/>
      <c r="AV413" s="115"/>
      <c r="AW413" s="112" t="s">
        <v>1062</v>
      </c>
      <c r="AX413" s="112" t="s">
        <v>1092</v>
      </c>
      <c r="AY413" s="114"/>
      <c r="BA413" s="114"/>
    </row>
    <row r="414" spans="1:53" ht="30.75" x14ac:dyDescent="0.25">
      <c r="A414" s="280" t="s">
        <v>1093</v>
      </c>
      <c r="B414" s="281" t="s">
        <v>1065</v>
      </c>
      <c r="C414" s="282"/>
      <c r="D414" s="283"/>
      <c r="E414" s="284" t="s">
        <v>1095</v>
      </c>
      <c r="F414" s="284"/>
      <c r="G414" s="284"/>
      <c r="H414" s="285" t="s">
        <v>230</v>
      </c>
      <c r="I414" s="286">
        <v>0.2</v>
      </c>
      <c r="J414" s="287">
        <v>9572.15</v>
      </c>
      <c r="K414" s="287">
        <v>1914.43</v>
      </c>
      <c r="L414" s="287" t="s">
        <v>200</v>
      </c>
      <c r="M414" s="287">
        <v>382.89</v>
      </c>
      <c r="N414" s="287">
        <v>2297.3200000000002</v>
      </c>
      <c r="O414" s="288"/>
      <c r="AU414" s="114"/>
      <c r="AV414" s="115"/>
      <c r="AW414" s="112" t="s">
        <v>1065</v>
      </c>
      <c r="AX414" s="112" t="s">
        <v>1095</v>
      </c>
      <c r="AY414" s="114"/>
      <c r="BA414" s="114"/>
    </row>
    <row r="415" spans="1:53" ht="15.75" x14ac:dyDescent="0.25">
      <c r="A415" s="280" t="s">
        <v>1096</v>
      </c>
      <c r="B415" s="281" t="s">
        <v>1069</v>
      </c>
      <c r="C415" s="282"/>
      <c r="D415" s="283"/>
      <c r="E415" s="284" t="s">
        <v>1098</v>
      </c>
      <c r="F415" s="284"/>
      <c r="G415" s="284"/>
      <c r="H415" s="285" t="s">
        <v>218</v>
      </c>
      <c r="I415" s="291">
        <v>-6.1999999999999998E-3</v>
      </c>
      <c r="J415" s="287">
        <v>91153.23</v>
      </c>
      <c r="K415" s="287">
        <v>-565.15</v>
      </c>
      <c r="L415" s="287" t="s">
        <v>200</v>
      </c>
      <c r="M415" s="287">
        <v>-113.03</v>
      </c>
      <c r="N415" s="287">
        <v>-678.18</v>
      </c>
      <c r="O415" s="288"/>
      <c r="AU415" s="114"/>
      <c r="AV415" s="115"/>
      <c r="AW415" s="112" t="s">
        <v>1069</v>
      </c>
      <c r="AX415" s="112" t="s">
        <v>1098</v>
      </c>
      <c r="AY415" s="114"/>
      <c r="BA415" s="114"/>
    </row>
    <row r="416" spans="1:53" ht="30.75" x14ac:dyDescent="0.25">
      <c r="A416" s="280" t="s">
        <v>1099</v>
      </c>
      <c r="B416" s="281" t="s">
        <v>1072</v>
      </c>
      <c r="C416" s="282"/>
      <c r="D416" s="283"/>
      <c r="E416" s="284" t="s">
        <v>1101</v>
      </c>
      <c r="F416" s="284"/>
      <c r="G416" s="284"/>
      <c r="H416" s="285" t="s">
        <v>1102</v>
      </c>
      <c r="I416" s="286">
        <v>66.7</v>
      </c>
      <c r="J416" s="287">
        <v>319.95</v>
      </c>
      <c r="K416" s="287">
        <v>21340.67</v>
      </c>
      <c r="L416" s="287" t="s">
        <v>200</v>
      </c>
      <c r="M416" s="287">
        <v>4268.13</v>
      </c>
      <c r="N416" s="287">
        <v>25608.799999999999</v>
      </c>
      <c r="O416" s="288"/>
      <c r="AU416" s="114"/>
      <c r="AV416" s="115"/>
      <c r="AW416" s="112" t="s">
        <v>1072</v>
      </c>
      <c r="AX416" s="112" t="s">
        <v>1101</v>
      </c>
      <c r="AY416" s="114"/>
      <c r="BA416" s="114"/>
    </row>
    <row r="417" spans="1:53" ht="15.75" x14ac:dyDescent="0.25">
      <c r="A417" s="279" t="s">
        <v>1103</v>
      </c>
      <c r="B417" s="279"/>
      <c r="C417" s="279"/>
      <c r="D417" s="279"/>
      <c r="E417" s="279"/>
      <c r="F417" s="279"/>
      <c r="G417" s="279"/>
      <c r="H417" s="279"/>
      <c r="I417" s="279"/>
      <c r="J417" s="279"/>
      <c r="K417" s="279"/>
      <c r="L417" s="279"/>
      <c r="M417" s="279"/>
      <c r="N417" s="279"/>
      <c r="O417" s="279"/>
      <c r="AU417" s="114"/>
      <c r="AV417" s="115" t="s">
        <v>1103</v>
      </c>
      <c r="AY417" s="114"/>
      <c r="BA417" s="114"/>
    </row>
    <row r="418" spans="1:53" ht="15.75" x14ac:dyDescent="0.25">
      <c r="A418" s="279" t="s">
        <v>1104</v>
      </c>
      <c r="B418" s="279"/>
      <c r="C418" s="279"/>
      <c r="D418" s="279"/>
      <c r="E418" s="279"/>
      <c r="F418" s="279"/>
      <c r="G418" s="279"/>
      <c r="H418" s="279"/>
      <c r="I418" s="279"/>
      <c r="J418" s="279"/>
      <c r="K418" s="279"/>
      <c r="L418" s="279"/>
      <c r="M418" s="279"/>
      <c r="N418" s="279"/>
      <c r="O418" s="279"/>
      <c r="AU418" s="114"/>
      <c r="AV418" s="115" t="s">
        <v>1104</v>
      </c>
      <c r="AY418" s="114"/>
      <c r="BA418" s="114"/>
    </row>
    <row r="419" spans="1:53" ht="15.75" x14ac:dyDescent="0.25">
      <c r="A419" s="280" t="s">
        <v>1105</v>
      </c>
      <c r="B419" s="281" t="s">
        <v>1075</v>
      </c>
      <c r="C419" s="282"/>
      <c r="D419" s="283"/>
      <c r="E419" s="284" t="s">
        <v>1107</v>
      </c>
      <c r="F419" s="284"/>
      <c r="G419" s="284"/>
      <c r="H419" s="285" t="s">
        <v>511</v>
      </c>
      <c r="I419" s="289">
        <v>0.16800000000000001</v>
      </c>
      <c r="J419" s="287">
        <v>354703.33</v>
      </c>
      <c r="K419" s="287">
        <v>59590.16</v>
      </c>
      <c r="L419" s="287" t="s">
        <v>200</v>
      </c>
      <c r="M419" s="287">
        <v>11918.03</v>
      </c>
      <c r="N419" s="287">
        <v>71508.19</v>
      </c>
      <c r="O419" s="288"/>
      <c r="AU419" s="114"/>
      <c r="AV419" s="115"/>
      <c r="AW419" s="112" t="s">
        <v>1075</v>
      </c>
      <c r="AX419" s="112" t="s">
        <v>1107</v>
      </c>
      <c r="AY419" s="114"/>
      <c r="BA419" s="114"/>
    </row>
    <row r="420" spans="1:53" ht="15.75" x14ac:dyDescent="0.25">
      <c r="A420" s="279" t="s">
        <v>1108</v>
      </c>
      <c r="B420" s="279"/>
      <c r="C420" s="279"/>
      <c r="D420" s="279"/>
      <c r="E420" s="279"/>
      <c r="F420" s="279"/>
      <c r="G420" s="279"/>
      <c r="H420" s="279"/>
      <c r="I420" s="279"/>
      <c r="J420" s="279"/>
      <c r="K420" s="279"/>
      <c r="L420" s="279"/>
      <c r="M420" s="279"/>
      <c r="N420" s="279"/>
      <c r="O420" s="279"/>
      <c r="AU420" s="114"/>
      <c r="AV420" s="115" t="s">
        <v>1108</v>
      </c>
      <c r="AY420" s="114"/>
      <c r="BA420" s="114"/>
    </row>
    <row r="421" spans="1:53" ht="15.75" x14ac:dyDescent="0.25">
      <c r="A421" s="280" t="s">
        <v>1109</v>
      </c>
      <c r="B421" s="281" t="s">
        <v>1082</v>
      </c>
      <c r="C421" s="282"/>
      <c r="D421" s="283"/>
      <c r="E421" s="284" t="s">
        <v>1107</v>
      </c>
      <c r="F421" s="284"/>
      <c r="G421" s="284"/>
      <c r="H421" s="285" t="s">
        <v>511</v>
      </c>
      <c r="I421" s="290">
        <v>0.98</v>
      </c>
      <c r="J421" s="287">
        <v>354702.64</v>
      </c>
      <c r="K421" s="287">
        <v>347608.59</v>
      </c>
      <c r="L421" s="287" t="s">
        <v>200</v>
      </c>
      <c r="M421" s="287">
        <v>69521.72</v>
      </c>
      <c r="N421" s="287">
        <v>417130.31</v>
      </c>
      <c r="O421" s="288"/>
      <c r="AU421" s="114"/>
      <c r="AV421" s="115"/>
      <c r="AW421" s="112" t="s">
        <v>1082</v>
      </c>
      <c r="AX421" s="112" t="s">
        <v>1107</v>
      </c>
      <c r="AY421" s="114"/>
      <c r="BA421" s="114"/>
    </row>
    <row r="422" spans="1:53" ht="15.75" x14ac:dyDescent="0.25">
      <c r="A422" s="279" t="s">
        <v>1111</v>
      </c>
      <c r="B422" s="279"/>
      <c r="C422" s="279"/>
      <c r="D422" s="279"/>
      <c r="E422" s="279"/>
      <c r="F422" s="279"/>
      <c r="G422" s="279"/>
      <c r="H422" s="279"/>
      <c r="I422" s="279"/>
      <c r="J422" s="279"/>
      <c r="K422" s="279"/>
      <c r="L422" s="279"/>
      <c r="M422" s="279"/>
      <c r="N422" s="279"/>
      <c r="O422" s="279"/>
      <c r="AU422" s="114"/>
      <c r="AV422" s="115" t="s">
        <v>1111</v>
      </c>
      <c r="AY422" s="114"/>
      <c r="BA422" s="114"/>
    </row>
    <row r="423" spans="1:53" ht="15.75" x14ac:dyDescent="0.25">
      <c r="A423" s="279" t="s">
        <v>1103</v>
      </c>
      <c r="B423" s="279"/>
      <c r="C423" s="279"/>
      <c r="D423" s="279"/>
      <c r="E423" s="279"/>
      <c r="F423" s="279"/>
      <c r="G423" s="279"/>
      <c r="H423" s="279"/>
      <c r="I423" s="279"/>
      <c r="J423" s="279"/>
      <c r="K423" s="279"/>
      <c r="L423" s="279"/>
      <c r="M423" s="279"/>
      <c r="N423" s="279"/>
      <c r="O423" s="279"/>
      <c r="AU423" s="114"/>
      <c r="AV423" s="115" t="s">
        <v>1103</v>
      </c>
      <c r="AY423" s="114"/>
      <c r="BA423" s="114"/>
    </row>
    <row r="424" spans="1:53" ht="15.75" x14ac:dyDescent="0.25">
      <c r="A424" s="280" t="s">
        <v>1112</v>
      </c>
      <c r="B424" s="281" t="s">
        <v>1088</v>
      </c>
      <c r="C424" s="282"/>
      <c r="D424" s="283"/>
      <c r="E424" s="284" t="s">
        <v>677</v>
      </c>
      <c r="F424" s="284"/>
      <c r="G424" s="284"/>
      <c r="H424" s="285" t="s">
        <v>230</v>
      </c>
      <c r="I424" s="290">
        <v>0.72</v>
      </c>
      <c r="J424" s="287">
        <v>54241.25</v>
      </c>
      <c r="K424" s="287">
        <v>39053.699999999997</v>
      </c>
      <c r="L424" s="287" t="s">
        <v>200</v>
      </c>
      <c r="M424" s="287">
        <v>7810.74</v>
      </c>
      <c r="N424" s="287">
        <v>46864.44</v>
      </c>
      <c r="O424" s="288"/>
      <c r="AU424" s="114"/>
      <c r="AV424" s="115"/>
      <c r="AW424" s="112" t="s">
        <v>1088</v>
      </c>
      <c r="AX424" s="112" t="s">
        <v>677</v>
      </c>
      <c r="AY424" s="114"/>
      <c r="BA424" s="114"/>
    </row>
    <row r="425" spans="1:53" ht="15.75" x14ac:dyDescent="0.25">
      <c r="A425" s="280" t="s">
        <v>1114</v>
      </c>
      <c r="B425" s="281" t="s">
        <v>1091</v>
      </c>
      <c r="C425" s="282"/>
      <c r="D425" s="283"/>
      <c r="E425" s="284" t="s">
        <v>698</v>
      </c>
      <c r="F425" s="284"/>
      <c r="G425" s="284"/>
      <c r="H425" s="285" t="s">
        <v>199</v>
      </c>
      <c r="I425" s="291">
        <v>1.4688000000000001</v>
      </c>
      <c r="J425" s="287">
        <v>3708.07</v>
      </c>
      <c r="K425" s="287">
        <v>5446.41</v>
      </c>
      <c r="L425" s="287" t="s">
        <v>200</v>
      </c>
      <c r="M425" s="287">
        <v>1089.28</v>
      </c>
      <c r="N425" s="287">
        <v>6535.69</v>
      </c>
      <c r="O425" s="288"/>
      <c r="AU425" s="114"/>
      <c r="AV425" s="115"/>
      <c r="AW425" s="112" t="s">
        <v>1091</v>
      </c>
      <c r="AX425" s="112" t="s">
        <v>698</v>
      </c>
      <c r="AY425" s="114"/>
      <c r="BA425" s="114"/>
    </row>
    <row r="426" spans="1:53" ht="60.75" x14ac:dyDescent="0.25">
      <c r="A426" s="280" t="s">
        <v>1116</v>
      </c>
      <c r="B426" s="281" t="s">
        <v>1097</v>
      </c>
      <c r="C426" s="282"/>
      <c r="D426" s="283"/>
      <c r="E426" s="284" t="s">
        <v>1118</v>
      </c>
      <c r="F426" s="284"/>
      <c r="G426" s="284"/>
      <c r="H426" s="285" t="s">
        <v>230</v>
      </c>
      <c r="I426" s="290">
        <v>0.72</v>
      </c>
      <c r="J426" s="287">
        <v>283785.28999999998</v>
      </c>
      <c r="K426" s="287">
        <v>204325.41</v>
      </c>
      <c r="L426" s="287" t="s">
        <v>200</v>
      </c>
      <c r="M426" s="287">
        <v>40865.08</v>
      </c>
      <c r="N426" s="287">
        <v>245190.49</v>
      </c>
      <c r="O426" s="288"/>
      <c r="AU426" s="114"/>
      <c r="AV426" s="115"/>
      <c r="AW426" s="112" t="s">
        <v>1097</v>
      </c>
      <c r="AX426" s="112" t="s">
        <v>1118</v>
      </c>
      <c r="AY426" s="114"/>
      <c r="BA426" s="114"/>
    </row>
    <row r="427" spans="1:53" ht="15.75" x14ac:dyDescent="0.25">
      <c r="A427" s="280" t="s">
        <v>1119</v>
      </c>
      <c r="B427" s="281" t="s">
        <v>1100</v>
      </c>
      <c r="C427" s="282"/>
      <c r="D427" s="283"/>
      <c r="E427" s="284" t="s">
        <v>695</v>
      </c>
      <c r="F427" s="284"/>
      <c r="G427" s="284"/>
      <c r="H427" s="285" t="s">
        <v>511</v>
      </c>
      <c r="I427" s="289">
        <v>8.8999999999999996E-2</v>
      </c>
      <c r="J427" s="287">
        <v>37548.43</v>
      </c>
      <c r="K427" s="287">
        <v>3341.81</v>
      </c>
      <c r="L427" s="287" t="s">
        <v>200</v>
      </c>
      <c r="M427" s="287">
        <v>668.36</v>
      </c>
      <c r="N427" s="287">
        <v>4010.17</v>
      </c>
      <c r="O427" s="288"/>
      <c r="AU427" s="114"/>
      <c r="AV427" s="115"/>
      <c r="AW427" s="112" t="s">
        <v>1100</v>
      </c>
      <c r="AX427" s="112" t="s">
        <v>695</v>
      </c>
      <c r="AY427" s="114"/>
      <c r="BA427" s="114"/>
    </row>
    <row r="428" spans="1:53" ht="15.75" x14ac:dyDescent="0.25">
      <c r="A428" s="280" t="s">
        <v>1121</v>
      </c>
      <c r="B428" s="281" t="s">
        <v>1115</v>
      </c>
      <c r="C428" s="282"/>
      <c r="D428" s="283"/>
      <c r="E428" s="284" t="s">
        <v>701</v>
      </c>
      <c r="F428" s="284"/>
      <c r="G428" s="284"/>
      <c r="H428" s="285" t="s">
        <v>321</v>
      </c>
      <c r="I428" s="289">
        <v>8.9890000000000008</v>
      </c>
      <c r="J428" s="287">
        <v>582.91999999999996</v>
      </c>
      <c r="K428" s="287">
        <v>5239.87</v>
      </c>
      <c r="L428" s="287" t="s">
        <v>200</v>
      </c>
      <c r="M428" s="287">
        <v>1047.97</v>
      </c>
      <c r="N428" s="287">
        <v>6287.84</v>
      </c>
      <c r="O428" s="288"/>
      <c r="AU428" s="114"/>
      <c r="AV428" s="115"/>
      <c r="AW428" s="112" t="s">
        <v>1115</v>
      </c>
      <c r="AX428" s="112" t="s">
        <v>701</v>
      </c>
      <c r="AY428" s="114"/>
      <c r="BA428" s="114"/>
    </row>
    <row r="429" spans="1:53" ht="15.75" x14ac:dyDescent="0.25">
      <c r="A429" s="280" t="s">
        <v>1123</v>
      </c>
      <c r="B429" s="281" t="s">
        <v>1122</v>
      </c>
      <c r="C429" s="282"/>
      <c r="D429" s="283"/>
      <c r="E429" s="284" t="s">
        <v>698</v>
      </c>
      <c r="F429" s="284"/>
      <c r="G429" s="284"/>
      <c r="H429" s="285" t="s">
        <v>199</v>
      </c>
      <c r="I429" s="292">
        <v>1.4239999999999999E-2</v>
      </c>
      <c r="J429" s="287">
        <v>3709.97</v>
      </c>
      <c r="K429" s="287">
        <v>52.83</v>
      </c>
      <c r="L429" s="287" t="s">
        <v>200</v>
      </c>
      <c r="M429" s="287">
        <v>10.57</v>
      </c>
      <c r="N429" s="287">
        <v>63.4</v>
      </c>
      <c r="O429" s="288"/>
      <c r="AU429" s="114"/>
      <c r="AV429" s="115"/>
      <c r="AW429" s="112" t="s">
        <v>1122</v>
      </c>
      <c r="AX429" s="112" t="s">
        <v>698</v>
      </c>
      <c r="AY429" s="114"/>
      <c r="BA429" s="114"/>
    </row>
    <row r="430" spans="1:53" ht="15.75" x14ac:dyDescent="0.25">
      <c r="A430" s="279" t="s">
        <v>1125</v>
      </c>
      <c r="B430" s="279"/>
      <c r="C430" s="279"/>
      <c r="D430" s="279"/>
      <c r="E430" s="279"/>
      <c r="F430" s="279"/>
      <c r="G430" s="279"/>
      <c r="H430" s="279"/>
      <c r="I430" s="279"/>
      <c r="J430" s="279"/>
      <c r="K430" s="279"/>
      <c r="L430" s="279"/>
      <c r="M430" s="279"/>
      <c r="N430" s="279"/>
      <c r="O430" s="279"/>
      <c r="AU430" s="114"/>
      <c r="AV430" s="115" t="s">
        <v>1125</v>
      </c>
      <c r="AY430" s="114"/>
      <c r="BA430" s="114"/>
    </row>
    <row r="431" spans="1:53" ht="45.75" x14ac:dyDescent="0.25">
      <c r="A431" s="280" t="s">
        <v>1126</v>
      </c>
      <c r="B431" s="281" t="s">
        <v>1124</v>
      </c>
      <c r="C431" s="282"/>
      <c r="D431" s="283"/>
      <c r="E431" s="284" t="s">
        <v>1128</v>
      </c>
      <c r="F431" s="284"/>
      <c r="G431" s="284"/>
      <c r="H431" s="285" t="s">
        <v>230</v>
      </c>
      <c r="I431" s="286">
        <v>0.3</v>
      </c>
      <c r="J431" s="287">
        <v>219824.7</v>
      </c>
      <c r="K431" s="287">
        <v>65947.41</v>
      </c>
      <c r="L431" s="287" t="s">
        <v>200</v>
      </c>
      <c r="M431" s="287">
        <v>13189.48</v>
      </c>
      <c r="N431" s="287">
        <v>79136.89</v>
      </c>
      <c r="O431" s="288"/>
      <c r="AU431" s="114"/>
      <c r="AV431" s="115"/>
      <c r="AW431" s="112" t="s">
        <v>1124</v>
      </c>
      <c r="AX431" s="112" t="s">
        <v>1128</v>
      </c>
      <c r="AY431" s="114"/>
      <c r="BA431" s="114"/>
    </row>
    <row r="432" spans="1:53" ht="15.75" x14ac:dyDescent="0.25">
      <c r="A432" s="280" t="s">
        <v>1129</v>
      </c>
      <c r="B432" s="281" t="s">
        <v>1130</v>
      </c>
      <c r="C432" s="282"/>
      <c r="D432" s="283"/>
      <c r="E432" s="284" t="s">
        <v>1131</v>
      </c>
      <c r="F432" s="284"/>
      <c r="G432" s="284"/>
      <c r="H432" s="285" t="s">
        <v>234</v>
      </c>
      <c r="I432" s="303">
        <v>30</v>
      </c>
      <c r="J432" s="287">
        <v>5209.96</v>
      </c>
      <c r="K432" s="287">
        <v>156298.79999999999</v>
      </c>
      <c r="L432" s="287" t="s">
        <v>200</v>
      </c>
      <c r="M432" s="287">
        <v>31259.759999999998</v>
      </c>
      <c r="N432" s="287">
        <v>187558.56</v>
      </c>
      <c r="O432" s="288"/>
      <c r="AU432" s="114"/>
      <c r="AV432" s="115"/>
      <c r="AW432" s="112" t="s">
        <v>1130</v>
      </c>
      <c r="AX432" s="112" t="s">
        <v>1131</v>
      </c>
      <c r="AY432" s="114"/>
      <c r="BA432" s="114"/>
    </row>
    <row r="433" spans="1:53" ht="15.75" x14ac:dyDescent="0.25">
      <c r="A433" s="293"/>
      <c r="B433" s="294" t="s">
        <v>4299</v>
      </c>
      <c r="C433" s="295"/>
      <c r="D433" s="295"/>
      <c r="E433" s="295"/>
      <c r="F433" s="295"/>
      <c r="G433" s="295"/>
      <c r="H433" s="295"/>
      <c r="I433" s="295"/>
      <c r="J433" s="296"/>
      <c r="K433" s="297">
        <v>44190458.920000002</v>
      </c>
      <c r="L433" s="297" t="s">
        <v>200</v>
      </c>
      <c r="M433" s="297">
        <v>8838091.8300000001</v>
      </c>
      <c r="N433" s="297">
        <v>53028550.75</v>
      </c>
      <c r="O433" s="298"/>
      <c r="AU433" s="114"/>
      <c r="AV433" s="115"/>
      <c r="AY433" s="114" t="s">
        <v>4299</v>
      </c>
      <c r="BA433" s="114"/>
    </row>
    <row r="434" spans="1:53" ht="15.75" x14ac:dyDescent="0.25">
      <c r="A434" s="293"/>
      <c r="B434" s="299" t="s">
        <v>4300</v>
      </c>
      <c r="C434" s="300"/>
      <c r="D434" s="300"/>
      <c r="E434" s="300"/>
      <c r="F434" s="300"/>
      <c r="G434" s="300"/>
      <c r="H434" s="300"/>
      <c r="I434" s="300"/>
      <c r="J434" s="301"/>
      <c r="K434" s="302">
        <v>8838091.8300000001</v>
      </c>
      <c r="L434" s="302"/>
      <c r="M434" s="302"/>
      <c r="N434" s="302"/>
      <c r="O434" s="298"/>
      <c r="AU434" s="114"/>
      <c r="AV434" s="115"/>
      <c r="AY434" s="114"/>
      <c r="AZ434" s="112" t="s">
        <v>4300</v>
      </c>
      <c r="BA434" s="114"/>
    </row>
    <row r="435" spans="1:53" ht="15.75" x14ac:dyDescent="0.25">
      <c r="A435" s="293"/>
      <c r="B435" s="294" t="s">
        <v>192</v>
      </c>
      <c r="C435" s="295"/>
      <c r="D435" s="295"/>
      <c r="E435" s="295"/>
      <c r="F435" s="295"/>
      <c r="G435" s="295"/>
      <c r="H435" s="295"/>
      <c r="I435" s="295"/>
      <c r="J435" s="296"/>
      <c r="K435" s="297">
        <v>53028550.75</v>
      </c>
      <c r="L435" s="297"/>
      <c r="M435" s="297"/>
      <c r="N435" s="297"/>
      <c r="O435" s="298"/>
      <c r="AU435" s="114"/>
      <c r="AV435" s="115"/>
      <c r="AY435" s="114"/>
      <c r="BA435" s="114" t="s">
        <v>192</v>
      </c>
    </row>
    <row r="436" spans="1:53" ht="15.75" x14ac:dyDescent="0.25">
      <c r="A436" s="278" t="s">
        <v>1132</v>
      </c>
      <c r="B436" s="278"/>
      <c r="C436" s="278"/>
      <c r="D436" s="278"/>
      <c r="E436" s="278"/>
      <c r="F436" s="278"/>
      <c r="G436" s="278"/>
      <c r="H436" s="278"/>
      <c r="I436" s="278"/>
      <c r="J436" s="278"/>
      <c r="K436" s="278"/>
      <c r="L436" s="278"/>
      <c r="M436" s="278"/>
      <c r="N436" s="278"/>
      <c r="O436" s="278"/>
      <c r="AU436" s="114" t="s">
        <v>1132</v>
      </c>
      <c r="AV436" s="115"/>
      <c r="AY436" s="114"/>
      <c r="BA436" s="114"/>
    </row>
    <row r="437" spans="1:53" ht="15.75" x14ac:dyDescent="0.25">
      <c r="A437" s="279" t="s">
        <v>1133</v>
      </c>
      <c r="B437" s="279"/>
      <c r="C437" s="279"/>
      <c r="D437" s="279"/>
      <c r="E437" s="279"/>
      <c r="F437" s="279"/>
      <c r="G437" s="279"/>
      <c r="H437" s="279"/>
      <c r="I437" s="279"/>
      <c r="J437" s="279"/>
      <c r="K437" s="279"/>
      <c r="L437" s="279"/>
      <c r="M437" s="279"/>
      <c r="N437" s="279"/>
      <c r="O437" s="279"/>
      <c r="AU437" s="114"/>
      <c r="AV437" s="115" t="s">
        <v>1133</v>
      </c>
      <c r="AY437" s="114"/>
      <c r="BA437" s="114"/>
    </row>
    <row r="438" spans="1:53" ht="15.75" x14ac:dyDescent="0.25">
      <c r="A438" s="280" t="s">
        <v>1134</v>
      </c>
      <c r="B438" s="281" t="s">
        <v>1135</v>
      </c>
      <c r="C438" s="282"/>
      <c r="D438" s="283"/>
      <c r="E438" s="284" t="s">
        <v>1136</v>
      </c>
      <c r="F438" s="284"/>
      <c r="G438" s="284"/>
      <c r="H438" s="285" t="s">
        <v>1137</v>
      </c>
      <c r="I438" s="286">
        <v>0.9</v>
      </c>
      <c r="J438" s="287">
        <v>147191.10999999999</v>
      </c>
      <c r="K438" s="287">
        <v>132472</v>
      </c>
      <c r="L438" s="287" t="s">
        <v>200</v>
      </c>
      <c r="M438" s="287">
        <v>26494.400000000001</v>
      </c>
      <c r="N438" s="287">
        <v>158966.39999999999</v>
      </c>
      <c r="O438" s="288"/>
      <c r="AU438" s="114"/>
      <c r="AV438" s="115"/>
      <c r="AW438" s="112" t="s">
        <v>1135</v>
      </c>
      <c r="AX438" s="112" t="s">
        <v>1136</v>
      </c>
      <c r="AY438" s="114"/>
      <c r="BA438" s="114"/>
    </row>
    <row r="439" spans="1:53" ht="15.75" x14ac:dyDescent="0.25">
      <c r="A439" s="280" t="s">
        <v>1138</v>
      </c>
      <c r="B439" s="281" t="s">
        <v>1139</v>
      </c>
      <c r="C439" s="282"/>
      <c r="D439" s="283"/>
      <c r="E439" s="284" t="s">
        <v>1140</v>
      </c>
      <c r="F439" s="284"/>
      <c r="G439" s="284"/>
      <c r="H439" s="285" t="s">
        <v>199</v>
      </c>
      <c r="I439" s="289">
        <v>1.7999999999999999E-2</v>
      </c>
      <c r="J439" s="287">
        <v>8508.89</v>
      </c>
      <c r="K439" s="287">
        <v>153.16</v>
      </c>
      <c r="L439" s="287" t="s">
        <v>200</v>
      </c>
      <c r="M439" s="287">
        <v>30.63</v>
      </c>
      <c r="N439" s="287">
        <v>183.79</v>
      </c>
      <c r="O439" s="288"/>
      <c r="AU439" s="114"/>
      <c r="AV439" s="115"/>
      <c r="AW439" s="112" t="s">
        <v>1139</v>
      </c>
      <c r="AX439" s="112" t="s">
        <v>1140</v>
      </c>
      <c r="AY439" s="114"/>
      <c r="BA439" s="114"/>
    </row>
    <row r="440" spans="1:53" ht="30.75" x14ac:dyDescent="0.25">
      <c r="A440" s="280" t="s">
        <v>1141</v>
      </c>
      <c r="B440" s="281" t="s">
        <v>1142</v>
      </c>
      <c r="C440" s="282"/>
      <c r="D440" s="283"/>
      <c r="E440" s="284" t="s">
        <v>1143</v>
      </c>
      <c r="F440" s="284"/>
      <c r="G440" s="284"/>
      <c r="H440" s="285" t="s">
        <v>526</v>
      </c>
      <c r="I440" s="303">
        <v>9</v>
      </c>
      <c r="J440" s="287">
        <v>23147.41</v>
      </c>
      <c r="K440" s="287">
        <v>208326.69</v>
      </c>
      <c r="L440" s="287" t="s">
        <v>200</v>
      </c>
      <c r="M440" s="287">
        <v>41665.339999999997</v>
      </c>
      <c r="N440" s="287">
        <v>249992.03</v>
      </c>
      <c r="O440" s="288"/>
      <c r="AU440" s="114"/>
      <c r="AV440" s="115"/>
      <c r="AW440" s="112" t="s">
        <v>1142</v>
      </c>
      <c r="AX440" s="112" t="s">
        <v>1143</v>
      </c>
      <c r="AY440" s="114"/>
      <c r="BA440" s="114"/>
    </row>
    <row r="441" spans="1:53" ht="15.75" x14ac:dyDescent="0.25">
      <c r="A441" s="280" t="s">
        <v>1144</v>
      </c>
      <c r="B441" s="281" t="s">
        <v>1145</v>
      </c>
      <c r="C441" s="282"/>
      <c r="D441" s="283"/>
      <c r="E441" s="284" t="s">
        <v>1146</v>
      </c>
      <c r="F441" s="284"/>
      <c r="G441" s="284"/>
      <c r="H441" s="285" t="s">
        <v>1067</v>
      </c>
      <c r="I441" s="286">
        <v>18.3</v>
      </c>
      <c r="J441" s="287">
        <v>11834.65</v>
      </c>
      <c r="K441" s="287">
        <v>216574.1</v>
      </c>
      <c r="L441" s="287" t="s">
        <v>200</v>
      </c>
      <c r="M441" s="287">
        <v>43314.82</v>
      </c>
      <c r="N441" s="287">
        <v>259888.92</v>
      </c>
      <c r="O441" s="288"/>
      <c r="AU441" s="114"/>
      <c r="AV441" s="115"/>
      <c r="AW441" s="112" t="s">
        <v>1145</v>
      </c>
      <c r="AX441" s="112" t="s">
        <v>1146</v>
      </c>
      <c r="AY441" s="114"/>
      <c r="BA441" s="114"/>
    </row>
    <row r="442" spans="1:53" ht="15.75" x14ac:dyDescent="0.25">
      <c r="A442" s="280" t="s">
        <v>1147</v>
      </c>
      <c r="B442" s="281" t="s">
        <v>1148</v>
      </c>
      <c r="C442" s="282"/>
      <c r="D442" s="283"/>
      <c r="E442" s="284" t="s">
        <v>1149</v>
      </c>
      <c r="F442" s="284"/>
      <c r="G442" s="284"/>
      <c r="H442" s="285" t="s">
        <v>367</v>
      </c>
      <c r="I442" s="286">
        <v>36.6</v>
      </c>
      <c r="J442" s="287">
        <v>750.56</v>
      </c>
      <c r="K442" s="287">
        <v>27470.5</v>
      </c>
      <c r="L442" s="287" t="s">
        <v>200</v>
      </c>
      <c r="M442" s="287">
        <v>5494.1</v>
      </c>
      <c r="N442" s="287">
        <v>32964.6</v>
      </c>
      <c r="O442" s="288"/>
      <c r="AU442" s="114"/>
      <c r="AV442" s="115"/>
      <c r="AW442" s="112" t="s">
        <v>1148</v>
      </c>
      <c r="AX442" s="112" t="s">
        <v>1149</v>
      </c>
      <c r="AY442" s="114"/>
      <c r="BA442" s="114"/>
    </row>
    <row r="443" spans="1:53" ht="15.75" x14ac:dyDescent="0.25">
      <c r="A443" s="280" t="s">
        <v>1150</v>
      </c>
      <c r="B443" s="281" t="s">
        <v>1151</v>
      </c>
      <c r="C443" s="282"/>
      <c r="D443" s="283"/>
      <c r="E443" s="284" t="s">
        <v>1152</v>
      </c>
      <c r="F443" s="284"/>
      <c r="G443" s="284"/>
      <c r="H443" s="285" t="s">
        <v>207</v>
      </c>
      <c r="I443" s="290">
        <v>1.83</v>
      </c>
      <c r="J443" s="287">
        <v>129.97</v>
      </c>
      <c r="K443" s="287">
        <v>237.85</v>
      </c>
      <c r="L443" s="287" t="s">
        <v>200</v>
      </c>
      <c r="M443" s="287">
        <v>47.57</v>
      </c>
      <c r="N443" s="287">
        <v>285.42</v>
      </c>
      <c r="O443" s="288"/>
      <c r="AU443" s="114"/>
      <c r="AV443" s="115"/>
      <c r="AW443" s="112" t="s">
        <v>1151</v>
      </c>
      <c r="AX443" s="112" t="s">
        <v>1152</v>
      </c>
      <c r="AY443" s="114"/>
      <c r="BA443" s="114"/>
    </row>
    <row r="444" spans="1:53" ht="45.75" x14ac:dyDescent="0.25">
      <c r="A444" s="280" t="s">
        <v>1153</v>
      </c>
      <c r="B444" s="281" t="s">
        <v>1154</v>
      </c>
      <c r="C444" s="282"/>
      <c r="D444" s="283"/>
      <c r="E444" s="284" t="s">
        <v>1155</v>
      </c>
      <c r="F444" s="284"/>
      <c r="G444" s="284"/>
      <c r="H444" s="285" t="s">
        <v>577</v>
      </c>
      <c r="I444" s="303">
        <v>53</v>
      </c>
      <c r="J444" s="287">
        <v>2689.33</v>
      </c>
      <c r="K444" s="287">
        <v>142534.49</v>
      </c>
      <c r="L444" s="287" t="s">
        <v>200</v>
      </c>
      <c r="M444" s="287">
        <v>28506.9</v>
      </c>
      <c r="N444" s="287">
        <v>171041.39</v>
      </c>
      <c r="O444" s="288"/>
      <c r="AU444" s="114"/>
      <c r="AV444" s="115"/>
      <c r="AW444" s="112" t="s">
        <v>1154</v>
      </c>
      <c r="AX444" s="112" t="s">
        <v>1155</v>
      </c>
      <c r="AY444" s="114"/>
      <c r="BA444" s="114"/>
    </row>
    <row r="445" spans="1:53" ht="30.75" x14ac:dyDescent="0.25">
      <c r="A445" s="280" t="s">
        <v>1156</v>
      </c>
      <c r="B445" s="281" t="s">
        <v>1157</v>
      </c>
      <c r="C445" s="282"/>
      <c r="D445" s="283"/>
      <c r="E445" s="284" t="s">
        <v>1158</v>
      </c>
      <c r="F445" s="284"/>
      <c r="G445" s="284"/>
      <c r="H445" s="285" t="s">
        <v>577</v>
      </c>
      <c r="I445" s="303">
        <v>19</v>
      </c>
      <c r="J445" s="287">
        <v>1902.77</v>
      </c>
      <c r="K445" s="287">
        <v>36152.629999999997</v>
      </c>
      <c r="L445" s="287" t="s">
        <v>200</v>
      </c>
      <c r="M445" s="287">
        <v>7230.53</v>
      </c>
      <c r="N445" s="287">
        <v>43383.16</v>
      </c>
      <c r="O445" s="288"/>
      <c r="AU445" s="114"/>
      <c r="AV445" s="115"/>
      <c r="AW445" s="112" t="s">
        <v>1157</v>
      </c>
      <c r="AX445" s="112" t="s">
        <v>1158</v>
      </c>
      <c r="AY445" s="114"/>
      <c r="BA445" s="114"/>
    </row>
    <row r="446" spans="1:53" ht="30.75" x14ac:dyDescent="0.25">
      <c r="A446" s="280" t="s">
        <v>1159</v>
      </c>
      <c r="B446" s="281" t="s">
        <v>1160</v>
      </c>
      <c r="C446" s="282"/>
      <c r="D446" s="283"/>
      <c r="E446" s="284" t="s">
        <v>1161</v>
      </c>
      <c r="F446" s="284"/>
      <c r="G446" s="284"/>
      <c r="H446" s="285" t="s">
        <v>577</v>
      </c>
      <c r="I446" s="303">
        <v>78</v>
      </c>
      <c r="J446" s="287">
        <v>3326.79</v>
      </c>
      <c r="K446" s="287">
        <v>259489.62</v>
      </c>
      <c r="L446" s="287" t="s">
        <v>200</v>
      </c>
      <c r="M446" s="287">
        <v>51897.919999999998</v>
      </c>
      <c r="N446" s="287">
        <v>311387.53999999998</v>
      </c>
      <c r="O446" s="288"/>
      <c r="AU446" s="114"/>
      <c r="AV446" s="115"/>
      <c r="AW446" s="112" t="s">
        <v>1160</v>
      </c>
      <c r="AX446" s="112" t="s">
        <v>1161</v>
      </c>
      <c r="AY446" s="114"/>
      <c r="BA446" s="114"/>
    </row>
    <row r="447" spans="1:53" ht="15.75" x14ac:dyDescent="0.25">
      <c r="A447" s="280" t="s">
        <v>1162</v>
      </c>
      <c r="B447" s="281" t="s">
        <v>1163</v>
      </c>
      <c r="C447" s="282"/>
      <c r="D447" s="283"/>
      <c r="E447" s="284" t="s">
        <v>1164</v>
      </c>
      <c r="F447" s="284"/>
      <c r="G447" s="284"/>
      <c r="H447" s="285" t="s">
        <v>526</v>
      </c>
      <c r="I447" s="303">
        <v>30</v>
      </c>
      <c r="J447" s="287">
        <v>329.86</v>
      </c>
      <c r="K447" s="287">
        <v>9895.7999999999993</v>
      </c>
      <c r="L447" s="287" t="s">
        <v>200</v>
      </c>
      <c r="M447" s="287">
        <v>1979.16</v>
      </c>
      <c r="N447" s="287">
        <v>11874.96</v>
      </c>
      <c r="O447" s="288"/>
      <c r="AU447" s="114"/>
      <c r="AV447" s="115"/>
      <c r="AW447" s="112" t="s">
        <v>1163</v>
      </c>
      <c r="AX447" s="112" t="s">
        <v>1164</v>
      </c>
      <c r="AY447" s="114"/>
      <c r="BA447" s="114"/>
    </row>
    <row r="448" spans="1:53" ht="30.75" x14ac:dyDescent="0.25">
      <c r="A448" s="280" t="s">
        <v>1165</v>
      </c>
      <c r="B448" s="281" t="s">
        <v>1166</v>
      </c>
      <c r="C448" s="282"/>
      <c r="D448" s="283"/>
      <c r="E448" s="284" t="s">
        <v>1167</v>
      </c>
      <c r="F448" s="284"/>
      <c r="G448" s="284"/>
      <c r="H448" s="285" t="s">
        <v>526</v>
      </c>
      <c r="I448" s="303">
        <v>1</v>
      </c>
      <c r="J448" s="287">
        <v>30238.03</v>
      </c>
      <c r="K448" s="287">
        <v>30238.03</v>
      </c>
      <c r="L448" s="287" t="s">
        <v>200</v>
      </c>
      <c r="M448" s="287">
        <v>6047.61</v>
      </c>
      <c r="N448" s="287">
        <v>36285.64</v>
      </c>
      <c r="O448" s="288"/>
      <c r="AU448" s="114"/>
      <c r="AV448" s="115"/>
      <c r="AW448" s="112" t="s">
        <v>1166</v>
      </c>
      <c r="AX448" s="112" t="s">
        <v>1167</v>
      </c>
      <c r="AY448" s="114"/>
      <c r="BA448" s="114"/>
    </row>
    <row r="449" spans="1:53" ht="30.75" x14ac:dyDescent="0.25">
      <c r="A449" s="280" t="s">
        <v>1168</v>
      </c>
      <c r="B449" s="281" t="s">
        <v>1169</v>
      </c>
      <c r="C449" s="282"/>
      <c r="D449" s="283"/>
      <c r="E449" s="284" t="s">
        <v>1170</v>
      </c>
      <c r="F449" s="284"/>
      <c r="G449" s="284"/>
      <c r="H449" s="285" t="s">
        <v>526</v>
      </c>
      <c r="I449" s="303">
        <v>2</v>
      </c>
      <c r="J449" s="287">
        <v>42015.03</v>
      </c>
      <c r="K449" s="287">
        <v>84030.06</v>
      </c>
      <c r="L449" s="287" t="s">
        <v>200</v>
      </c>
      <c r="M449" s="287">
        <v>16806.009999999998</v>
      </c>
      <c r="N449" s="287">
        <v>100836.07</v>
      </c>
      <c r="O449" s="288"/>
      <c r="AU449" s="114"/>
      <c r="AV449" s="115"/>
      <c r="AW449" s="112" t="s">
        <v>1169</v>
      </c>
      <c r="AX449" s="112" t="s">
        <v>1170</v>
      </c>
      <c r="AY449" s="114"/>
      <c r="BA449" s="114"/>
    </row>
    <row r="450" spans="1:53" ht="15.75" x14ac:dyDescent="0.25">
      <c r="A450" s="280" t="s">
        <v>1171</v>
      </c>
      <c r="B450" s="281" t="s">
        <v>1172</v>
      </c>
      <c r="C450" s="282"/>
      <c r="D450" s="283"/>
      <c r="E450" s="284" t="s">
        <v>1173</v>
      </c>
      <c r="F450" s="284"/>
      <c r="G450" s="284"/>
      <c r="H450" s="285" t="s">
        <v>1067</v>
      </c>
      <c r="I450" s="286">
        <v>35.1</v>
      </c>
      <c r="J450" s="287">
        <v>1025.68</v>
      </c>
      <c r="K450" s="287">
        <v>36001.370000000003</v>
      </c>
      <c r="L450" s="287" t="s">
        <v>200</v>
      </c>
      <c r="M450" s="287">
        <v>7200.27</v>
      </c>
      <c r="N450" s="287">
        <v>43201.64</v>
      </c>
      <c r="O450" s="288"/>
      <c r="AU450" s="114"/>
      <c r="AV450" s="115"/>
      <c r="AW450" s="112" t="s">
        <v>1172</v>
      </c>
      <c r="AX450" s="112" t="s">
        <v>1173</v>
      </c>
      <c r="AY450" s="114"/>
      <c r="BA450" s="114"/>
    </row>
    <row r="451" spans="1:53" ht="15.75" x14ac:dyDescent="0.25">
      <c r="A451" s="279" t="s">
        <v>1174</v>
      </c>
      <c r="B451" s="279"/>
      <c r="C451" s="279"/>
      <c r="D451" s="279"/>
      <c r="E451" s="279"/>
      <c r="F451" s="279"/>
      <c r="G451" s="279"/>
      <c r="H451" s="279"/>
      <c r="I451" s="279"/>
      <c r="J451" s="279"/>
      <c r="K451" s="279"/>
      <c r="L451" s="279"/>
      <c r="M451" s="279"/>
      <c r="N451" s="279"/>
      <c r="O451" s="279"/>
      <c r="AU451" s="114"/>
      <c r="AV451" s="115" t="s">
        <v>1174</v>
      </c>
      <c r="AY451" s="114"/>
      <c r="BA451" s="114"/>
    </row>
    <row r="452" spans="1:53" ht="15.75" x14ac:dyDescent="0.25">
      <c r="A452" s="279" t="s">
        <v>1175</v>
      </c>
      <c r="B452" s="279"/>
      <c r="C452" s="279"/>
      <c r="D452" s="279"/>
      <c r="E452" s="279"/>
      <c r="F452" s="279"/>
      <c r="G452" s="279"/>
      <c r="H452" s="279"/>
      <c r="I452" s="279"/>
      <c r="J452" s="279"/>
      <c r="K452" s="279"/>
      <c r="L452" s="279"/>
      <c r="M452" s="279"/>
      <c r="N452" s="279"/>
      <c r="O452" s="279"/>
      <c r="AU452" s="114"/>
      <c r="AV452" s="115" t="s">
        <v>1175</v>
      </c>
      <c r="AY452" s="114"/>
      <c r="BA452" s="114"/>
    </row>
    <row r="453" spans="1:53" ht="30.75" x14ac:dyDescent="0.25">
      <c r="A453" s="280" t="s">
        <v>1176</v>
      </c>
      <c r="B453" s="281" t="s">
        <v>1177</v>
      </c>
      <c r="C453" s="282"/>
      <c r="D453" s="283"/>
      <c r="E453" s="284" t="s">
        <v>1178</v>
      </c>
      <c r="F453" s="284"/>
      <c r="G453" s="284"/>
      <c r="H453" s="285" t="s">
        <v>511</v>
      </c>
      <c r="I453" s="290">
        <v>0.26</v>
      </c>
      <c r="J453" s="287">
        <v>144039.26999999999</v>
      </c>
      <c r="K453" s="287">
        <v>37450.21</v>
      </c>
      <c r="L453" s="287" t="s">
        <v>200</v>
      </c>
      <c r="M453" s="287">
        <v>7490.04</v>
      </c>
      <c r="N453" s="287">
        <v>44940.25</v>
      </c>
      <c r="O453" s="288"/>
      <c r="AU453" s="114"/>
      <c r="AV453" s="115"/>
      <c r="AW453" s="112" t="s">
        <v>1177</v>
      </c>
      <c r="AX453" s="112" t="s">
        <v>1178</v>
      </c>
      <c r="AY453" s="114"/>
      <c r="BA453" s="114"/>
    </row>
    <row r="454" spans="1:53" ht="30.75" x14ac:dyDescent="0.25">
      <c r="A454" s="280" t="s">
        <v>1179</v>
      </c>
      <c r="B454" s="281" t="s">
        <v>1180</v>
      </c>
      <c r="C454" s="282"/>
      <c r="D454" s="283"/>
      <c r="E454" s="284" t="s">
        <v>1181</v>
      </c>
      <c r="F454" s="284"/>
      <c r="G454" s="284"/>
      <c r="H454" s="285" t="s">
        <v>1067</v>
      </c>
      <c r="I454" s="286">
        <v>0.3</v>
      </c>
      <c r="J454" s="287">
        <v>3703.33</v>
      </c>
      <c r="K454" s="287">
        <v>1111</v>
      </c>
      <c r="L454" s="287" t="s">
        <v>200</v>
      </c>
      <c r="M454" s="287">
        <v>222.2</v>
      </c>
      <c r="N454" s="287">
        <v>1333.2</v>
      </c>
      <c r="O454" s="288"/>
      <c r="AU454" s="114"/>
      <c r="AV454" s="115"/>
      <c r="AW454" s="112" t="s">
        <v>1180</v>
      </c>
      <c r="AX454" s="112" t="s">
        <v>1181</v>
      </c>
      <c r="AY454" s="114"/>
      <c r="BA454" s="114"/>
    </row>
    <row r="455" spans="1:53" ht="15.75" x14ac:dyDescent="0.25">
      <c r="A455" s="280" t="s">
        <v>1182</v>
      </c>
      <c r="B455" s="281" t="s">
        <v>1183</v>
      </c>
      <c r="C455" s="282"/>
      <c r="D455" s="283"/>
      <c r="E455" s="284" t="s">
        <v>1184</v>
      </c>
      <c r="F455" s="284"/>
      <c r="G455" s="284"/>
      <c r="H455" s="285" t="s">
        <v>321</v>
      </c>
      <c r="I455" s="290">
        <v>26.08</v>
      </c>
      <c r="J455" s="287">
        <v>755.04</v>
      </c>
      <c r="K455" s="287">
        <v>19691.439999999999</v>
      </c>
      <c r="L455" s="287" t="s">
        <v>200</v>
      </c>
      <c r="M455" s="287">
        <v>3938.29</v>
      </c>
      <c r="N455" s="287">
        <v>23629.73</v>
      </c>
      <c r="O455" s="288"/>
      <c r="AU455" s="114"/>
      <c r="AV455" s="115"/>
      <c r="AW455" s="112" t="s">
        <v>1183</v>
      </c>
      <c r="AX455" s="112" t="s">
        <v>1184</v>
      </c>
      <c r="AY455" s="114"/>
      <c r="BA455" s="114"/>
    </row>
    <row r="456" spans="1:53" ht="15.75" x14ac:dyDescent="0.25">
      <c r="A456" s="279" t="s">
        <v>1185</v>
      </c>
      <c r="B456" s="279"/>
      <c r="C456" s="279"/>
      <c r="D456" s="279"/>
      <c r="E456" s="279"/>
      <c r="F456" s="279"/>
      <c r="G456" s="279"/>
      <c r="H456" s="279"/>
      <c r="I456" s="279"/>
      <c r="J456" s="279"/>
      <c r="K456" s="279"/>
      <c r="L456" s="279"/>
      <c r="M456" s="279"/>
      <c r="N456" s="279"/>
      <c r="O456" s="279"/>
      <c r="AU456" s="114"/>
      <c r="AV456" s="115" t="s">
        <v>1185</v>
      </c>
      <c r="AY456" s="114"/>
      <c r="BA456" s="114"/>
    </row>
    <row r="457" spans="1:53" ht="60.75" x14ac:dyDescent="0.25">
      <c r="A457" s="280" t="s">
        <v>1186</v>
      </c>
      <c r="B457" s="281" t="s">
        <v>1187</v>
      </c>
      <c r="C457" s="282"/>
      <c r="D457" s="283"/>
      <c r="E457" s="284" t="s">
        <v>1188</v>
      </c>
      <c r="F457" s="284"/>
      <c r="G457" s="284"/>
      <c r="H457" s="285" t="s">
        <v>526</v>
      </c>
      <c r="I457" s="303">
        <v>4</v>
      </c>
      <c r="J457" s="287">
        <v>3668.36</v>
      </c>
      <c r="K457" s="287">
        <v>14673.44</v>
      </c>
      <c r="L457" s="287" t="s">
        <v>200</v>
      </c>
      <c r="M457" s="287">
        <v>2934.69</v>
      </c>
      <c r="N457" s="287">
        <v>17608.13</v>
      </c>
      <c r="O457" s="288"/>
      <c r="AU457" s="114"/>
      <c r="AV457" s="115"/>
      <c r="AW457" s="112" t="s">
        <v>1187</v>
      </c>
      <c r="AX457" s="112" t="s">
        <v>1188</v>
      </c>
      <c r="AY457" s="114"/>
      <c r="BA457" s="114"/>
    </row>
    <row r="458" spans="1:53" ht="15.75" x14ac:dyDescent="0.25">
      <c r="A458" s="279" t="s">
        <v>1189</v>
      </c>
      <c r="B458" s="279"/>
      <c r="C458" s="279"/>
      <c r="D458" s="279"/>
      <c r="E458" s="279"/>
      <c r="F458" s="279"/>
      <c r="G458" s="279"/>
      <c r="H458" s="279"/>
      <c r="I458" s="279"/>
      <c r="J458" s="279"/>
      <c r="K458" s="279"/>
      <c r="L458" s="279"/>
      <c r="M458" s="279"/>
      <c r="N458" s="279"/>
      <c r="O458" s="279"/>
      <c r="AU458" s="114"/>
      <c r="AV458" s="115" t="s">
        <v>1189</v>
      </c>
      <c r="AY458" s="114"/>
      <c r="BA458" s="114"/>
    </row>
    <row r="459" spans="1:53" ht="15.75" x14ac:dyDescent="0.25">
      <c r="A459" s="280" t="s">
        <v>1190</v>
      </c>
      <c r="B459" s="281" t="s">
        <v>1191</v>
      </c>
      <c r="C459" s="282"/>
      <c r="D459" s="283"/>
      <c r="E459" s="284" t="s">
        <v>1192</v>
      </c>
      <c r="F459" s="284"/>
      <c r="G459" s="284"/>
      <c r="H459" s="285" t="s">
        <v>526</v>
      </c>
      <c r="I459" s="303">
        <v>1</v>
      </c>
      <c r="J459" s="287">
        <v>131.01</v>
      </c>
      <c r="K459" s="287">
        <v>131.01</v>
      </c>
      <c r="L459" s="287" t="s">
        <v>200</v>
      </c>
      <c r="M459" s="287">
        <v>26.2</v>
      </c>
      <c r="N459" s="287">
        <v>157.21</v>
      </c>
      <c r="O459" s="288"/>
      <c r="AU459" s="114"/>
      <c r="AV459" s="115"/>
      <c r="AW459" s="112" t="s">
        <v>1191</v>
      </c>
      <c r="AX459" s="112" t="s">
        <v>1192</v>
      </c>
      <c r="AY459" s="114"/>
      <c r="BA459" s="114"/>
    </row>
    <row r="460" spans="1:53" ht="15.75" x14ac:dyDescent="0.25">
      <c r="A460" s="280" t="s">
        <v>1193</v>
      </c>
      <c r="B460" s="281" t="s">
        <v>1194</v>
      </c>
      <c r="C460" s="282"/>
      <c r="D460" s="283"/>
      <c r="E460" s="284" t="s">
        <v>1195</v>
      </c>
      <c r="F460" s="284"/>
      <c r="G460" s="284"/>
      <c r="H460" s="285" t="s">
        <v>526</v>
      </c>
      <c r="I460" s="303">
        <v>1</v>
      </c>
      <c r="J460" s="287">
        <v>229.74</v>
      </c>
      <c r="K460" s="287">
        <v>229.74</v>
      </c>
      <c r="L460" s="287" t="s">
        <v>200</v>
      </c>
      <c r="M460" s="287">
        <v>45.95</v>
      </c>
      <c r="N460" s="287">
        <v>275.69</v>
      </c>
      <c r="O460" s="288"/>
      <c r="AU460" s="114"/>
      <c r="AV460" s="115"/>
      <c r="AW460" s="112" t="s">
        <v>1194</v>
      </c>
      <c r="AX460" s="112" t="s">
        <v>1195</v>
      </c>
      <c r="AY460" s="114"/>
      <c r="BA460" s="114"/>
    </row>
    <row r="461" spans="1:53" ht="30.75" x14ac:dyDescent="0.25">
      <c r="A461" s="280" t="s">
        <v>1196</v>
      </c>
      <c r="B461" s="281" t="s">
        <v>1197</v>
      </c>
      <c r="C461" s="282"/>
      <c r="D461" s="283"/>
      <c r="E461" s="284" t="s">
        <v>1198</v>
      </c>
      <c r="F461" s="284"/>
      <c r="G461" s="284"/>
      <c r="H461" s="285" t="s">
        <v>1067</v>
      </c>
      <c r="I461" s="286">
        <v>0.1</v>
      </c>
      <c r="J461" s="287">
        <v>6727.1</v>
      </c>
      <c r="K461" s="287">
        <v>672.71</v>
      </c>
      <c r="L461" s="287" t="s">
        <v>200</v>
      </c>
      <c r="M461" s="287">
        <v>134.54</v>
      </c>
      <c r="N461" s="287">
        <v>807.25</v>
      </c>
      <c r="O461" s="288"/>
      <c r="AU461" s="114"/>
      <c r="AV461" s="115"/>
      <c r="AW461" s="112" t="s">
        <v>1197</v>
      </c>
      <c r="AX461" s="112" t="s">
        <v>1198</v>
      </c>
      <c r="AY461" s="114"/>
      <c r="BA461" s="114"/>
    </row>
    <row r="462" spans="1:53" ht="30.75" x14ac:dyDescent="0.25">
      <c r="A462" s="280" t="s">
        <v>1199</v>
      </c>
      <c r="B462" s="281" t="s">
        <v>1200</v>
      </c>
      <c r="C462" s="282"/>
      <c r="D462" s="283"/>
      <c r="E462" s="284" t="s">
        <v>1201</v>
      </c>
      <c r="F462" s="284"/>
      <c r="G462" s="284"/>
      <c r="H462" s="285" t="s">
        <v>1067</v>
      </c>
      <c r="I462" s="286">
        <v>0.2</v>
      </c>
      <c r="J462" s="287">
        <v>11129.05</v>
      </c>
      <c r="K462" s="287">
        <v>2225.81</v>
      </c>
      <c r="L462" s="287" t="s">
        <v>200</v>
      </c>
      <c r="M462" s="287">
        <v>445.16</v>
      </c>
      <c r="N462" s="287">
        <v>2670.97</v>
      </c>
      <c r="O462" s="288"/>
      <c r="AU462" s="114"/>
      <c r="AV462" s="115"/>
      <c r="AW462" s="112" t="s">
        <v>1200</v>
      </c>
      <c r="AX462" s="112" t="s">
        <v>1201</v>
      </c>
      <c r="AY462" s="114"/>
      <c r="BA462" s="114"/>
    </row>
    <row r="463" spans="1:53" ht="15.75" x14ac:dyDescent="0.25">
      <c r="A463" s="279" t="s">
        <v>1202</v>
      </c>
      <c r="B463" s="279"/>
      <c r="C463" s="279"/>
      <c r="D463" s="279"/>
      <c r="E463" s="279"/>
      <c r="F463" s="279"/>
      <c r="G463" s="279"/>
      <c r="H463" s="279"/>
      <c r="I463" s="279"/>
      <c r="J463" s="279"/>
      <c r="K463" s="279"/>
      <c r="L463" s="279"/>
      <c r="M463" s="279"/>
      <c r="N463" s="279"/>
      <c r="O463" s="279"/>
      <c r="AU463" s="114"/>
      <c r="AV463" s="115" t="s">
        <v>1202</v>
      </c>
      <c r="AY463" s="114"/>
      <c r="BA463" s="114"/>
    </row>
    <row r="464" spans="1:53" ht="15.75" x14ac:dyDescent="0.25">
      <c r="A464" s="279" t="s">
        <v>1185</v>
      </c>
      <c r="B464" s="279"/>
      <c r="C464" s="279"/>
      <c r="D464" s="279"/>
      <c r="E464" s="279"/>
      <c r="F464" s="279"/>
      <c r="G464" s="279"/>
      <c r="H464" s="279"/>
      <c r="I464" s="279"/>
      <c r="J464" s="279"/>
      <c r="K464" s="279"/>
      <c r="L464" s="279"/>
      <c r="M464" s="279"/>
      <c r="N464" s="279"/>
      <c r="O464" s="279"/>
      <c r="AU464" s="114"/>
      <c r="AV464" s="115" t="s">
        <v>1185</v>
      </c>
      <c r="AY464" s="114"/>
      <c r="BA464" s="114"/>
    </row>
    <row r="465" spans="1:53" ht="15.75" x14ac:dyDescent="0.25">
      <c r="A465" s="280" t="s">
        <v>1203</v>
      </c>
      <c r="B465" s="281" t="s">
        <v>1204</v>
      </c>
      <c r="C465" s="282"/>
      <c r="D465" s="283"/>
      <c r="E465" s="284" t="s">
        <v>1205</v>
      </c>
      <c r="F465" s="284"/>
      <c r="G465" s="284"/>
      <c r="H465" s="285" t="s">
        <v>526</v>
      </c>
      <c r="I465" s="303">
        <v>9</v>
      </c>
      <c r="J465" s="287">
        <v>3082.6</v>
      </c>
      <c r="K465" s="287">
        <v>27743.4</v>
      </c>
      <c r="L465" s="287" t="s">
        <v>200</v>
      </c>
      <c r="M465" s="287">
        <v>5548.68</v>
      </c>
      <c r="N465" s="287">
        <v>33292.080000000002</v>
      </c>
      <c r="O465" s="288"/>
      <c r="AU465" s="114"/>
      <c r="AV465" s="115"/>
      <c r="AW465" s="112" t="s">
        <v>1204</v>
      </c>
      <c r="AX465" s="112" t="s">
        <v>1205</v>
      </c>
      <c r="AY465" s="114"/>
      <c r="BA465" s="114"/>
    </row>
    <row r="466" spans="1:53" ht="30.75" x14ac:dyDescent="0.25">
      <c r="A466" s="280" t="s">
        <v>1206</v>
      </c>
      <c r="B466" s="281" t="s">
        <v>1207</v>
      </c>
      <c r="C466" s="282"/>
      <c r="D466" s="283"/>
      <c r="E466" s="284" t="s">
        <v>1208</v>
      </c>
      <c r="F466" s="284"/>
      <c r="G466" s="284"/>
      <c r="H466" s="285" t="s">
        <v>526</v>
      </c>
      <c r="I466" s="303">
        <v>9</v>
      </c>
      <c r="J466" s="287">
        <v>519.44000000000005</v>
      </c>
      <c r="K466" s="287">
        <v>4674.96</v>
      </c>
      <c r="L466" s="287" t="s">
        <v>200</v>
      </c>
      <c r="M466" s="287">
        <v>934.99</v>
      </c>
      <c r="N466" s="287">
        <v>5609.95</v>
      </c>
      <c r="O466" s="288"/>
      <c r="AU466" s="114"/>
      <c r="AV466" s="115"/>
      <c r="AW466" s="112" t="s">
        <v>1207</v>
      </c>
      <c r="AX466" s="112" t="s">
        <v>1208</v>
      </c>
      <c r="AY466" s="114"/>
      <c r="BA466" s="114"/>
    </row>
    <row r="467" spans="1:53" ht="30.75" x14ac:dyDescent="0.25">
      <c r="A467" s="280" t="s">
        <v>1209</v>
      </c>
      <c r="B467" s="281" t="s">
        <v>1210</v>
      </c>
      <c r="C467" s="282"/>
      <c r="D467" s="283"/>
      <c r="E467" s="284" t="s">
        <v>1211</v>
      </c>
      <c r="F467" s="284"/>
      <c r="G467" s="284"/>
      <c r="H467" s="285" t="s">
        <v>526</v>
      </c>
      <c r="I467" s="303">
        <v>9</v>
      </c>
      <c r="J467" s="287">
        <v>231.76</v>
      </c>
      <c r="K467" s="287">
        <v>2085.84</v>
      </c>
      <c r="L467" s="287" t="s">
        <v>200</v>
      </c>
      <c r="M467" s="287">
        <v>417.17</v>
      </c>
      <c r="N467" s="287">
        <v>2503.0100000000002</v>
      </c>
      <c r="O467" s="288"/>
      <c r="AU467" s="114"/>
      <c r="AV467" s="115"/>
      <c r="AW467" s="112" t="s">
        <v>1210</v>
      </c>
      <c r="AX467" s="112" t="s">
        <v>1211</v>
      </c>
      <c r="AY467" s="114"/>
      <c r="BA467" s="114"/>
    </row>
    <row r="468" spans="1:53" ht="15.75" x14ac:dyDescent="0.25">
      <c r="A468" s="293"/>
      <c r="B468" s="294" t="s">
        <v>1212</v>
      </c>
      <c r="C468" s="295"/>
      <c r="D468" s="295"/>
      <c r="E468" s="295"/>
      <c r="F468" s="295"/>
      <c r="G468" s="295"/>
      <c r="H468" s="295"/>
      <c r="I468" s="295"/>
      <c r="J468" s="296"/>
      <c r="K468" s="297">
        <v>1294265.8600000001</v>
      </c>
      <c r="L468" s="297" t="s">
        <v>200</v>
      </c>
      <c r="M468" s="297">
        <v>258853.17</v>
      </c>
      <c r="N468" s="297">
        <v>1553119.03</v>
      </c>
      <c r="O468" s="298"/>
      <c r="AU468" s="114"/>
      <c r="AV468" s="115"/>
      <c r="AY468" s="114" t="s">
        <v>1212</v>
      </c>
      <c r="BA468" s="114"/>
    </row>
    <row r="469" spans="1:53" ht="15.75" x14ac:dyDescent="0.25">
      <c r="A469" s="293"/>
      <c r="B469" s="299" t="s">
        <v>1213</v>
      </c>
      <c r="C469" s="300"/>
      <c r="D469" s="300"/>
      <c r="E469" s="300"/>
      <c r="F469" s="300"/>
      <c r="G469" s="300"/>
      <c r="H469" s="300"/>
      <c r="I469" s="300"/>
      <c r="J469" s="301"/>
      <c r="K469" s="302"/>
      <c r="L469" s="302"/>
      <c r="M469" s="302"/>
      <c r="N469" s="302"/>
      <c r="O469" s="298"/>
      <c r="AU469" s="114"/>
      <c r="AV469" s="115"/>
      <c r="AY469" s="114"/>
      <c r="AZ469" s="112" t="s">
        <v>1213</v>
      </c>
      <c r="BA469" s="114"/>
    </row>
    <row r="470" spans="1:53" ht="15.75" x14ac:dyDescent="0.25">
      <c r="A470" s="293"/>
      <c r="B470" s="299" t="s">
        <v>1214</v>
      </c>
      <c r="C470" s="300"/>
      <c r="D470" s="300"/>
      <c r="E470" s="300"/>
      <c r="F470" s="300"/>
      <c r="G470" s="300"/>
      <c r="H470" s="300"/>
      <c r="I470" s="300"/>
      <c r="J470" s="301"/>
      <c r="K470" s="302">
        <v>1085939.17</v>
      </c>
      <c r="L470" s="302"/>
      <c r="M470" s="302"/>
      <c r="N470" s="302"/>
      <c r="O470" s="298"/>
      <c r="AU470" s="114"/>
      <c r="AV470" s="115"/>
      <c r="AY470" s="114"/>
      <c r="AZ470" s="112" t="s">
        <v>1214</v>
      </c>
      <c r="BA470" s="114"/>
    </row>
    <row r="471" spans="1:53" ht="15.75" x14ac:dyDescent="0.25">
      <c r="A471" s="293"/>
      <c r="B471" s="299" t="s">
        <v>1215</v>
      </c>
      <c r="C471" s="300"/>
      <c r="D471" s="300"/>
      <c r="E471" s="300"/>
      <c r="F471" s="300"/>
      <c r="G471" s="300"/>
      <c r="H471" s="300"/>
      <c r="I471" s="300"/>
      <c r="J471" s="301"/>
      <c r="K471" s="302">
        <v>208326.69</v>
      </c>
      <c r="L471" s="302"/>
      <c r="M471" s="302"/>
      <c r="N471" s="302"/>
      <c r="O471" s="298"/>
      <c r="AU471" s="114"/>
      <c r="AV471" s="115"/>
      <c r="AY471" s="114"/>
      <c r="AZ471" s="112" t="s">
        <v>1215</v>
      </c>
      <c r="BA471" s="114"/>
    </row>
    <row r="472" spans="1:53" ht="15.75" x14ac:dyDescent="0.25">
      <c r="A472" s="293"/>
      <c r="B472" s="299" t="s">
        <v>1216</v>
      </c>
      <c r="C472" s="300"/>
      <c r="D472" s="300"/>
      <c r="E472" s="300"/>
      <c r="F472" s="300"/>
      <c r="G472" s="300"/>
      <c r="H472" s="300"/>
      <c r="I472" s="300"/>
      <c r="J472" s="301"/>
      <c r="K472" s="302">
        <v>258853.17</v>
      </c>
      <c r="L472" s="302"/>
      <c r="M472" s="302"/>
      <c r="N472" s="302"/>
      <c r="O472" s="298"/>
      <c r="AU472" s="114"/>
      <c r="AV472" s="115"/>
      <c r="AY472" s="114"/>
      <c r="AZ472" s="112" t="s">
        <v>1216</v>
      </c>
      <c r="BA472" s="114"/>
    </row>
    <row r="473" spans="1:53" ht="15.75" x14ac:dyDescent="0.25">
      <c r="A473" s="293"/>
      <c r="B473" s="294" t="s">
        <v>192</v>
      </c>
      <c r="C473" s="295"/>
      <c r="D473" s="295"/>
      <c r="E473" s="295"/>
      <c r="F473" s="295"/>
      <c r="G473" s="295"/>
      <c r="H473" s="295"/>
      <c r="I473" s="295"/>
      <c r="J473" s="296"/>
      <c r="K473" s="297">
        <v>1553119.03</v>
      </c>
      <c r="L473" s="297"/>
      <c r="M473" s="297"/>
      <c r="N473" s="297"/>
      <c r="O473" s="298"/>
      <c r="AU473" s="114"/>
      <c r="AV473" s="115"/>
      <c r="AY473" s="114"/>
      <c r="BA473" s="114" t="s">
        <v>192</v>
      </c>
    </row>
    <row r="474" spans="1:53" ht="15.75" x14ac:dyDescent="0.25">
      <c r="A474" s="278" t="s">
        <v>1217</v>
      </c>
      <c r="B474" s="278"/>
      <c r="C474" s="278"/>
      <c r="D474" s="278"/>
      <c r="E474" s="278"/>
      <c r="F474" s="278"/>
      <c r="G474" s="278"/>
      <c r="H474" s="278"/>
      <c r="I474" s="278"/>
      <c r="J474" s="278"/>
      <c r="K474" s="278"/>
      <c r="L474" s="278"/>
      <c r="M474" s="278"/>
      <c r="N474" s="278"/>
      <c r="O474" s="278"/>
      <c r="AU474" s="114" t="s">
        <v>1217</v>
      </c>
      <c r="AV474" s="115"/>
      <c r="AY474" s="114"/>
      <c r="BA474" s="114"/>
    </row>
    <row r="475" spans="1:53" ht="15.75" x14ac:dyDescent="0.25">
      <c r="A475" s="280" t="s">
        <v>1218</v>
      </c>
      <c r="B475" s="281" t="s">
        <v>1219</v>
      </c>
      <c r="C475" s="282"/>
      <c r="D475" s="283"/>
      <c r="E475" s="284" t="s">
        <v>1220</v>
      </c>
      <c r="F475" s="284"/>
      <c r="G475" s="284"/>
      <c r="H475" s="285" t="s">
        <v>1137</v>
      </c>
      <c r="I475" s="286">
        <v>1.9</v>
      </c>
      <c r="J475" s="287">
        <v>21267.32</v>
      </c>
      <c r="K475" s="287">
        <v>40407.910000000003</v>
      </c>
      <c r="L475" s="287" t="s">
        <v>200</v>
      </c>
      <c r="M475" s="287">
        <v>8081.58</v>
      </c>
      <c r="N475" s="287">
        <v>48489.49</v>
      </c>
      <c r="O475" s="288"/>
      <c r="AU475" s="114"/>
      <c r="AV475" s="115"/>
      <c r="AW475" s="112" t="s">
        <v>1219</v>
      </c>
      <c r="AX475" s="112" t="s">
        <v>1220</v>
      </c>
      <c r="AY475" s="114"/>
      <c r="BA475" s="114"/>
    </row>
    <row r="476" spans="1:53" ht="30.75" x14ac:dyDescent="0.25">
      <c r="A476" s="280" t="s">
        <v>1221</v>
      </c>
      <c r="B476" s="281" t="s">
        <v>1222</v>
      </c>
      <c r="C476" s="282"/>
      <c r="D476" s="283"/>
      <c r="E476" s="284" t="s">
        <v>1223</v>
      </c>
      <c r="F476" s="284"/>
      <c r="G476" s="284"/>
      <c r="H476" s="285" t="s">
        <v>526</v>
      </c>
      <c r="I476" s="303">
        <v>19</v>
      </c>
      <c r="J476" s="287">
        <v>8309.56</v>
      </c>
      <c r="K476" s="287">
        <v>157881.64000000001</v>
      </c>
      <c r="L476" s="287" t="s">
        <v>200</v>
      </c>
      <c r="M476" s="287">
        <v>31576.33</v>
      </c>
      <c r="N476" s="287">
        <v>189457.97</v>
      </c>
      <c r="O476" s="288"/>
      <c r="AU476" s="114"/>
      <c r="AV476" s="115"/>
      <c r="AW476" s="112" t="s">
        <v>1222</v>
      </c>
      <c r="AX476" s="112" t="s">
        <v>1223</v>
      </c>
      <c r="AY476" s="114"/>
      <c r="BA476" s="114"/>
    </row>
    <row r="477" spans="1:53" ht="15.75" x14ac:dyDescent="0.25">
      <c r="A477" s="280" t="s">
        <v>1224</v>
      </c>
      <c r="B477" s="281" t="s">
        <v>1225</v>
      </c>
      <c r="C477" s="282"/>
      <c r="D477" s="283"/>
      <c r="E477" s="284" t="s">
        <v>1226</v>
      </c>
      <c r="F477" s="284"/>
      <c r="G477" s="284"/>
      <c r="H477" s="285" t="s">
        <v>526</v>
      </c>
      <c r="I477" s="303">
        <v>19</v>
      </c>
      <c r="J477" s="287">
        <v>121.97</v>
      </c>
      <c r="K477" s="287">
        <v>2317.4299999999998</v>
      </c>
      <c r="L477" s="287" t="s">
        <v>200</v>
      </c>
      <c r="M477" s="287">
        <v>463.49</v>
      </c>
      <c r="N477" s="287">
        <v>2780.92</v>
      </c>
      <c r="O477" s="288"/>
      <c r="AU477" s="114"/>
      <c r="AV477" s="115"/>
      <c r="AW477" s="112" t="s">
        <v>1225</v>
      </c>
      <c r="AX477" s="112" t="s">
        <v>1226</v>
      </c>
      <c r="AY477" s="114"/>
      <c r="BA477" s="114"/>
    </row>
    <row r="478" spans="1:53" ht="30.75" x14ac:dyDescent="0.25">
      <c r="A478" s="280" t="s">
        <v>1227</v>
      </c>
      <c r="B478" s="281" t="s">
        <v>1228</v>
      </c>
      <c r="C478" s="282"/>
      <c r="D478" s="283"/>
      <c r="E478" s="284" t="s">
        <v>1229</v>
      </c>
      <c r="F478" s="284"/>
      <c r="G478" s="284"/>
      <c r="H478" s="285" t="s">
        <v>1137</v>
      </c>
      <c r="I478" s="286">
        <v>10.8</v>
      </c>
      <c r="J478" s="287">
        <v>37608.94</v>
      </c>
      <c r="K478" s="287">
        <v>406176.55</v>
      </c>
      <c r="L478" s="287" t="s">
        <v>200</v>
      </c>
      <c r="M478" s="287">
        <v>81235.31</v>
      </c>
      <c r="N478" s="287">
        <v>487411.86</v>
      </c>
      <c r="O478" s="288"/>
      <c r="AU478" s="114"/>
      <c r="AV478" s="115"/>
      <c r="AW478" s="112" t="s">
        <v>1228</v>
      </c>
      <c r="AX478" s="112" t="s">
        <v>1229</v>
      </c>
      <c r="AY478" s="114"/>
      <c r="BA478" s="114"/>
    </row>
    <row r="479" spans="1:53" ht="15.75" x14ac:dyDescent="0.25">
      <c r="A479" s="280" t="s">
        <v>1230</v>
      </c>
      <c r="B479" s="281" t="s">
        <v>1231</v>
      </c>
      <c r="C479" s="282"/>
      <c r="D479" s="283"/>
      <c r="E479" s="284" t="s">
        <v>1232</v>
      </c>
      <c r="F479" s="284"/>
      <c r="G479" s="284"/>
      <c r="H479" s="285" t="s">
        <v>577</v>
      </c>
      <c r="I479" s="303">
        <v>53</v>
      </c>
      <c r="J479" s="287">
        <v>732.13</v>
      </c>
      <c r="K479" s="287">
        <v>38802.89</v>
      </c>
      <c r="L479" s="287" t="s">
        <v>200</v>
      </c>
      <c r="M479" s="287">
        <v>7760.58</v>
      </c>
      <c r="N479" s="287">
        <v>46563.47</v>
      </c>
      <c r="O479" s="288"/>
      <c r="AU479" s="114"/>
      <c r="AV479" s="115"/>
      <c r="AW479" s="112" t="s">
        <v>1231</v>
      </c>
      <c r="AX479" s="112" t="s">
        <v>1232</v>
      </c>
      <c r="AY479" s="114"/>
      <c r="BA479" s="114"/>
    </row>
    <row r="480" spans="1:53" ht="15.75" x14ac:dyDescent="0.25">
      <c r="A480" s="280" t="s">
        <v>1233</v>
      </c>
      <c r="B480" s="281" t="s">
        <v>1234</v>
      </c>
      <c r="C480" s="282"/>
      <c r="D480" s="283"/>
      <c r="E480" s="284" t="s">
        <v>1149</v>
      </c>
      <c r="F480" s="284"/>
      <c r="G480" s="284"/>
      <c r="H480" s="285" t="s">
        <v>367</v>
      </c>
      <c r="I480" s="290">
        <v>4.32</v>
      </c>
      <c r="J480" s="287">
        <v>750.6</v>
      </c>
      <c r="K480" s="287">
        <v>3242.59</v>
      </c>
      <c r="L480" s="287" t="s">
        <v>200</v>
      </c>
      <c r="M480" s="287">
        <v>648.52</v>
      </c>
      <c r="N480" s="287">
        <v>3891.11</v>
      </c>
      <c r="O480" s="288"/>
      <c r="AU480" s="114"/>
      <c r="AV480" s="115"/>
      <c r="AW480" s="112" t="s">
        <v>1234</v>
      </c>
      <c r="AX480" s="112" t="s">
        <v>1149</v>
      </c>
      <c r="AY480" s="114"/>
      <c r="BA480" s="114"/>
    </row>
    <row r="481" spans="1:53" ht="15.75" x14ac:dyDescent="0.25">
      <c r="A481" s="280" t="s">
        <v>1235</v>
      </c>
      <c r="B481" s="281" t="s">
        <v>1236</v>
      </c>
      <c r="C481" s="282"/>
      <c r="D481" s="283"/>
      <c r="E481" s="284" t="s">
        <v>1152</v>
      </c>
      <c r="F481" s="284"/>
      <c r="G481" s="284"/>
      <c r="H481" s="285" t="s">
        <v>207</v>
      </c>
      <c r="I481" s="290">
        <v>7.56</v>
      </c>
      <c r="J481" s="287">
        <v>129.88999999999999</v>
      </c>
      <c r="K481" s="287">
        <v>981.97</v>
      </c>
      <c r="L481" s="287" t="s">
        <v>200</v>
      </c>
      <c r="M481" s="287">
        <v>196.39</v>
      </c>
      <c r="N481" s="287">
        <v>1178.3599999999999</v>
      </c>
      <c r="O481" s="288"/>
      <c r="AU481" s="114"/>
      <c r="AV481" s="115"/>
      <c r="AW481" s="112" t="s">
        <v>1236</v>
      </c>
      <c r="AX481" s="112" t="s">
        <v>1152</v>
      </c>
      <c r="AY481" s="114"/>
      <c r="BA481" s="114"/>
    </row>
    <row r="482" spans="1:53" ht="15.75" x14ac:dyDescent="0.25">
      <c r="A482" s="280" t="s">
        <v>1237</v>
      </c>
      <c r="B482" s="281" t="s">
        <v>1238</v>
      </c>
      <c r="C482" s="282"/>
      <c r="D482" s="283"/>
      <c r="E482" s="284" t="s">
        <v>1239</v>
      </c>
      <c r="F482" s="284"/>
      <c r="G482" s="284"/>
      <c r="H482" s="285" t="s">
        <v>207</v>
      </c>
      <c r="I482" s="286">
        <v>21.6</v>
      </c>
      <c r="J482" s="287">
        <v>185.64</v>
      </c>
      <c r="K482" s="287">
        <v>4009.82</v>
      </c>
      <c r="L482" s="287" t="s">
        <v>200</v>
      </c>
      <c r="M482" s="287">
        <v>801.96</v>
      </c>
      <c r="N482" s="287">
        <v>4811.78</v>
      </c>
      <c r="O482" s="288"/>
      <c r="AU482" s="114"/>
      <c r="AV482" s="115"/>
      <c r="AW482" s="112" t="s">
        <v>1238</v>
      </c>
      <c r="AX482" s="112" t="s">
        <v>1239</v>
      </c>
      <c r="AY482" s="114"/>
      <c r="BA482" s="114"/>
    </row>
    <row r="483" spans="1:53" ht="60.75" x14ac:dyDescent="0.25">
      <c r="A483" s="280" t="s">
        <v>1240</v>
      </c>
      <c r="B483" s="281" t="s">
        <v>1241</v>
      </c>
      <c r="C483" s="282"/>
      <c r="D483" s="283"/>
      <c r="E483" s="284" t="s">
        <v>1242</v>
      </c>
      <c r="F483" s="284"/>
      <c r="G483" s="284"/>
      <c r="H483" s="285" t="s">
        <v>577</v>
      </c>
      <c r="I483" s="303">
        <v>54</v>
      </c>
      <c r="J483" s="287">
        <v>2981.82</v>
      </c>
      <c r="K483" s="287">
        <v>161018.28</v>
      </c>
      <c r="L483" s="287" t="s">
        <v>200</v>
      </c>
      <c r="M483" s="287">
        <v>32203.66</v>
      </c>
      <c r="N483" s="287">
        <v>193221.94</v>
      </c>
      <c r="O483" s="288"/>
      <c r="AU483" s="114"/>
      <c r="AV483" s="115"/>
      <c r="AW483" s="112" t="s">
        <v>1241</v>
      </c>
      <c r="AX483" s="112" t="s">
        <v>1242</v>
      </c>
      <c r="AY483" s="114"/>
      <c r="BA483" s="114"/>
    </row>
    <row r="484" spans="1:53" ht="45.75" x14ac:dyDescent="0.25">
      <c r="A484" s="280" t="s">
        <v>1243</v>
      </c>
      <c r="B484" s="281" t="s">
        <v>1244</v>
      </c>
      <c r="C484" s="282"/>
      <c r="D484" s="283"/>
      <c r="E484" s="284" t="s">
        <v>1245</v>
      </c>
      <c r="F484" s="284"/>
      <c r="G484" s="284"/>
      <c r="H484" s="285" t="s">
        <v>526</v>
      </c>
      <c r="I484" s="303">
        <v>54</v>
      </c>
      <c r="J484" s="287">
        <v>1390.25</v>
      </c>
      <c r="K484" s="287">
        <v>75073.5</v>
      </c>
      <c r="L484" s="287" t="s">
        <v>200</v>
      </c>
      <c r="M484" s="287">
        <v>15014.7</v>
      </c>
      <c r="N484" s="287">
        <v>90088.2</v>
      </c>
      <c r="O484" s="288"/>
      <c r="AU484" s="114"/>
      <c r="AV484" s="115"/>
      <c r="AW484" s="112" t="s">
        <v>1244</v>
      </c>
      <c r="AX484" s="112" t="s">
        <v>1245</v>
      </c>
      <c r="AY484" s="114"/>
      <c r="BA484" s="114"/>
    </row>
    <row r="485" spans="1:53" ht="45.75" x14ac:dyDescent="0.25">
      <c r="A485" s="280" t="s">
        <v>1246</v>
      </c>
      <c r="B485" s="281" t="s">
        <v>1247</v>
      </c>
      <c r="C485" s="282"/>
      <c r="D485" s="283"/>
      <c r="E485" s="284" t="s">
        <v>1248</v>
      </c>
      <c r="F485" s="284"/>
      <c r="G485" s="284"/>
      <c r="H485" s="285" t="s">
        <v>577</v>
      </c>
      <c r="I485" s="303">
        <v>52</v>
      </c>
      <c r="J485" s="287">
        <v>1956.45</v>
      </c>
      <c r="K485" s="287">
        <v>101735.4</v>
      </c>
      <c r="L485" s="287" t="s">
        <v>200</v>
      </c>
      <c r="M485" s="287">
        <v>20347.080000000002</v>
      </c>
      <c r="N485" s="287">
        <v>122082.48</v>
      </c>
      <c r="O485" s="288"/>
      <c r="AU485" s="114"/>
      <c r="AV485" s="115"/>
      <c r="AW485" s="112" t="s">
        <v>1247</v>
      </c>
      <c r="AX485" s="112" t="s">
        <v>1248</v>
      </c>
      <c r="AY485" s="114"/>
      <c r="BA485" s="114"/>
    </row>
    <row r="486" spans="1:53" ht="15.75" x14ac:dyDescent="0.25">
      <c r="A486" s="280" t="s">
        <v>1249</v>
      </c>
      <c r="B486" s="281" t="s">
        <v>1250</v>
      </c>
      <c r="C486" s="282"/>
      <c r="D486" s="283"/>
      <c r="E486" s="284" t="s">
        <v>1251</v>
      </c>
      <c r="F486" s="284"/>
      <c r="G486" s="284"/>
      <c r="H486" s="285" t="s">
        <v>526</v>
      </c>
      <c r="I486" s="303">
        <v>2</v>
      </c>
      <c r="J486" s="287">
        <v>8336.49</v>
      </c>
      <c r="K486" s="287">
        <v>16672.98</v>
      </c>
      <c r="L486" s="287" t="s">
        <v>200</v>
      </c>
      <c r="M486" s="287">
        <v>3334.6</v>
      </c>
      <c r="N486" s="287">
        <v>20007.580000000002</v>
      </c>
      <c r="O486" s="288"/>
      <c r="AU486" s="114"/>
      <c r="AV486" s="115"/>
      <c r="AW486" s="112" t="s">
        <v>1250</v>
      </c>
      <c r="AX486" s="112" t="s">
        <v>1251</v>
      </c>
      <c r="AY486" s="114"/>
      <c r="BA486" s="114"/>
    </row>
    <row r="487" spans="1:53" ht="30.75" x14ac:dyDescent="0.25">
      <c r="A487" s="280" t="s">
        <v>1252</v>
      </c>
      <c r="B487" s="281" t="s">
        <v>1253</v>
      </c>
      <c r="C487" s="282"/>
      <c r="D487" s="283"/>
      <c r="E487" s="284" t="s">
        <v>1254</v>
      </c>
      <c r="F487" s="284"/>
      <c r="G487" s="284"/>
      <c r="H487" s="285" t="s">
        <v>577</v>
      </c>
      <c r="I487" s="303">
        <v>4</v>
      </c>
      <c r="J487" s="287">
        <v>223.12</v>
      </c>
      <c r="K487" s="287">
        <v>892.48</v>
      </c>
      <c r="L487" s="287" t="s">
        <v>200</v>
      </c>
      <c r="M487" s="287">
        <v>178.5</v>
      </c>
      <c r="N487" s="287">
        <v>1070.98</v>
      </c>
      <c r="O487" s="288"/>
      <c r="AU487" s="114"/>
      <c r="AV487" s="115"/>
      <c r="AW487" s="112" t="s">
        <v>1253</v>
      </c>
      <c r="AX487" s="112" t="s">
        <v>1254</v>
      </c>
      <c r="AY487" s="114"/>
      <c r="BA487" s="114"/>
    </row>
    <row r="488" spans="1:53" ht="30.75" x14ac:dyDescent="0.25">
      <c r="A488" s="280" t="s">
        <v>1255</v>
      </c>
      <c r="B488" s="281" t="s">
        <v>1256</v>
      </c>
      <c r="C488" s="282"/>
      <c r="D488" s="283"/>
      <c r="E488" s="284" t="s">
        <v>1257</v>
      </c>
      <c r="F488" s="284"/>
      <c r="G488" s="284"/>
      <c r="H488" s="285" t="s">
        <v>1137</v>
      </c>
      <c r="I488" s="286">
        <v>7.5</v>
      </c>
      <c r="J488" s="287">
        <v>45365.8</v>
      </c>
      <c r="K488" s="287">
        <v>340243.5</v>
      </c>
      <c r="L488" s="287" t="s">
        <v>200</v>
      </c>
      <c r="M488" s="287">
        <v>68048.7</v>
      </c>
      <c r="N488" s="287">
        <v>408292.2</v>
      </c>
      <c r="O488" s="288"/>
      <c r="AU488" s="114"/>
      <c r="AV488" s="115"/>
      <c r="AW488" s="112" t="s">
        <v>1256</v>
      </c>
      <c r="AX488" s="112" t="s">
        <v>1257</v>
      </c>
      <c r="AY488" s="114"/>
      <c r="BA488" s="114"/>
    </row>
    <row r="489" spans="1:53" ht="15.75" x14ac:dyDescent="0.25">
      <c r="A489" s="280" t="s">
        <v>1258</v>
      </c>
      <c r="B489" s="281" t="s">
        <v>1259</v>
      </c>
      <c r="C489" s="282"/>
      <c r="D489" s="283"/>
      <c r="E489" s="284" t="s">
        <v>1149</v>
      </c>
      <c r="F489" s="284"/>
      <c r="G489" s="284"/>
      <c r="H489" s="285" t="s">
        <v>367</v>
      </c>
      <c r="I489" s="303">
        <v>3</v>
      </c>
      <c r="J489" s="287">
        <v>750.4</v>
      </c>
      <c r="K489" s="287">
        <v>2251.1999999999998</v>
      </c>
      <c r="L489" s="287" t="s">
        <v>200</v>
      </c>
      <c r="M489" s="287">
        <v>450.24</v>
      </c>
      <c r="N489" s="287">
        <v>2701.44</v>
      </c>
      <c r="O489" s="288"/>
      <c r="AU489" s="114"/>
      <c r="AV489" s="115"/>
      <c r="AW489" s="112" t="s">
        <v>1259</v>
      </c>
      <c r="AX489" s="112" t="s">
        <v>1149</v>
      </c>
      <c r="AY489" s="114"/>
      <c r="BA489" s="114"/>
    </row>
    <row r="490" spans="1:53" ht="15.75" x14ac:dyDescent="0.25">
      <c r="A490" s="280" t="s">
        <v>1260</v>
      </c>
      <c r="B490" s="281" t="s">
        <v>1261</v>
      </c>
      <c r="C490" s="282"/>
      <c r="D490" s="283"/>
      <c r="E490" s="284" t="s">
        <v>1152</v>
      </c>
      <c r="F490" s="284"/>
      <c r="G490" s="284"/>
      <c r="H490" s="285" t="s">
        <v>207</v>
      </c>
      <c r="I490" s="290">
        <v>3.75</v>
      </c>
      <c r="J490" s="287">
        <v>129.94</v>
      </c>
      <c r="K490" s="287">
        <v>487.28</v>
      </c>
      <c r="L490" s="287" t="s">
        <v>200</v>
      </c>
      <c r="M490" s="287">
        <v>97.46</v>
      </c>
      <c r="N490" s="287">
        <v>584.74</v>
      </c>
      <c r="O490" s="288"/>
      <c r="AU490" s="114"/>
      <c r="AV490" s="115"/>
      <c r="AW490" s="112" t="s">
        <v>1261</v>
      </c>
      <c r="AX490" s="112" t="s">
        <v>1152</v>
      </c>
      <c r="AY490" s="114"/>
      <c r="BA490" s="114"/>
    </row>
    <row r="491" spans="1:53" ht="15.75" x14ac:dyDescent="0.25">
      <c r="A491" s="280" t="s">
        <v>1262</v>
      </c>
      <c r="B491" s="281" t="s">
        <v>1263</v>
      </c>
      <c r="C491" s="282"/>
      <c r="D491" s="283"/>
      <c r="E491" s="284" t="s">
        <v>1239</v>
      </c>
      <c r="F491" s="284"/>
      <c r="G491" s="284"/>
      <c r="H491" s="285" t="s">
        <v>207</v>
      </c>
      <c r="I491" s="303">
        <v>30</v>
      </c>
      <c r="J491" s="287">
        <v>185.65</v>
      </c>
      <c r="K491" s="287">
        <v>5569.5</v>
      </c>
      <c r="L491" s="287" t="s">
        <v>200</v>
      </c>
      <c r="M491" s="287">
        <v>1113.9000000000001</v>
      </c>
      <c r="N491" s="287">
        <v>6683.4</v>
      </c>
      <c r="O491" s="288"/>
      <c r="AU491" s="114"/>
      <c r="AV491" s="115"/>
      <c r="AW491" s="112" t="s">
        <v>1263</v>
      </c>
      <c r="AX491" s="112" t="s">
        <v>1239</v>
      </c>
      <c r="AY491" s="114"/>
      <c r="BA491" s="114"/>
    </row>
    <row r="492" spans="1:53" ht="15.75" x14ac:dyDescent="0.25">
      <c r="A492" s="280" t="s">
        <v>1264</v>
      </c>
      <c r="B492" s="281" t="s">
        <v>1265</v>
      </c>
      <c r="C492" s="282"/>
      <c r="D492" s="283"/>
      <c r="E492" s="284" t="s">
        <v>1266</v>
      </c>
      <c r="F492" s="284"/>
      <c r="G492" s="284"/>
      <c r="H492" s="285" t="s">
        <v>577</v>
      </c>
      <c r="I492" s="303">
        <v>73</v>
      </c>
      <c r="J492" s="287">
        <v>3590.18</v>
      </c>
      <c r="K492" s="287">
        <v>262083.14</v>
      </c>
      <c r="L492" s="287" t="s">
        <v>200</v>
      </c>
      <c r="M492" s="287">
        <v>52416.63</v>
      </c>
      <c r="N492" s="287">
        <v>314499.77</v>
      </c>
      <c r="O492" s="288"/>
      <c r="AU492" s="114"/>
      <c r="AV492" s="115"/>
      <c r="AW492" s="112" t="s">
        <v>1265</v>
      </c>
      <c r="AX492" s="112" t="s">
        <v>1266</v>
      </c>
      <c r="AY492" s="114"/>
      <c r="BA492" s="114"/>
    </row>
    <row r="493" spans="1:53" ht="15.75" x14ac:dyDescent="0.25">
      <c r="A493" s="280" t="s">
        <v>1267</v>
      </c>
      <c r="B493" s="281" t="s">
        <v>1268</v>
      </c>
      <c r="C493" s="282"/>
      <c r="D493" s="283"/>
      <c r="E493" s="284" t="s">
        <v>1269</v>
      </c>
      <c r="F493" s="284"/>
      <c r="G493" s="284"/>
      <c r="H493" s="285" t="s">
        <v>577</v>
      </c>
      <c r="I493" s="303">
        <v>2</v>
      </c>
      <c r="J493" s="287">
        <v>26623.39</v>
      </c>
      <c r="K493" s="287">
        <v>53246.78</v>
      </c>
      <c r="L493" s="287" t="s">
        <v>200</v>
      </c>
      <c r="M493" s="287">
        <v>10649.36</v>
      </c>
      <c r="N493" s="287">
        <v>63896.14</v>
      </c>
      <c r="O493" s="288"/>
      <c r="AU493" s="114"/>
      <c r="AV493" s="115"/>
      <c r="AW493" s="112" t="s">
        <v>1268</v>
      </c>
      <c r="AX493" s="112" t="s">
        <v>1269</v>
      </c>
      <c r="AY493" s="114"/>
      <c r="BA493" s="114"/>
    </row>
    <row r="494" spans="1:53" ht="15.75" x14ac:dyDescent="0.25">
      <c r="A494" s="279" t="s">
        <v>1175</v>
      </c>
      <c r="B494" s="279"/>
      <c r="C494" s="279"/>
      <c r="D494" s="279"/>
      <c r="E494" s="279"/>
      <c r="F494" s="279"/>
      <c r="G494" s="279"/>
      <c r="H494" s="279"/>
      <c r="I494" s="279"/>
      <c r="J494" s="279"/>
      <c r="K494" s="279"/>
      <c r="L494" s="279"/>
      <c r="M494" s="279"/>
      <c r="N494" s="279"/>
      <c r="O494" s="279"/>
      <c r="AU494" s="114"/>
      <c r="AV494" s="115" t="s">
        <v>1175</v>
      </c>
      <c r="AY494" s="114"/>
      <c r="BA494" s="114"/>
    </row>
    <row r="495" spans="1:53" ht="15.75" x14ac:dyDescent="0.25">
      <c r="A495" s="280" t="s">
        <v>1270</v>
      </c>
      <c r="B495" s="281" t="s">
        <v>1271</v>
      </c>
      <c r="C495" s="282"/>
      <c r="D495" s="283"/>
      <c r="E495" s="284" t="s">
        <v>1272</v>
      </c>
      <c r="F495" s="284"/>
      <c r="G495" s="284"/>
      <c r="H495" s="285" t="s">
        <v>1137</v>
      </c>
      <c r="I495" s="286">
        <v>3.2</v>
      </c>
      <c r="J495" s="287">
        <v>9073.4699999999993</v>
      </c>
      <c r="K495" s="287">
        <v>29035.1</v>
      </c>
      <c r="L495" s="287" t="s">
        <v>200</v>
      </c>
      <c r="M495" s="287">
        <v>5807.02</v>
      </c>
      <c r="N495" s="287">
        <v>34842.120000000003</v>
      </c>
      <c r="O495" s="288"/>
      <c r="AU495" s="114"/>
      <c r="AV495" s="115"/>
      <c r="AW495" s="112" t="s">
        <v>1271</v>
      </c>
      <c r="AX495" s="112" t="s">
        <v>1272</v>
      </c>
      <c r="AY495" s="114"/>
      <c r="BA495" s="114"/>
    </row>
    <row r="496" spans="1:53" ht="30.75" x14ac:dyDescent="0.25">
      <c r="A496" s="280" t="s">
        <v>1273</v>
      </c>
      <c r="B496" s="281" t="s">
        <v>1274</v>
      </c>
      <c r="C496" s="282"/>
      <c r="D496" s="283"/>
      <c r="E496" s="284" t="s">
        <v>1275</v>
      </c>
      <c r="F496" s="284"/>
      <c r="G496" s="284"/>
      <c r="H496" s="285" t="s">
        <v>526</v>
      </c>
      <c r="I496" s="303">
        <v>32</v>
      </c>
      <c r="J496" s="287">
        <v>839.73</v>
      </c>
      <c r="K496" s="287">
        <v>26871.360000000001</v>
      </c>
      <c r="L496" s="287" t="s">
        <v>200</v>
      </c>
      <c r="M496" s="287">
        <v>5374.27</v>
      </c>
      <c r="N496" s="287">
        <v>32245.63</v>
      </c>
      <c r="O496" s="288"/>
      <c r="AU496" s="114"/>
      <c r="AV496" s="115"/>
      <c r="AW496" s="112" t="s">
        <v>1274</v>
      </c>
      <c r="AX496" s="112" t="s">
        <v>1275</v>
      </c>
      <c r="AY496" s="114"/>
      <c r="BA496" s="114"/>
    </row>
    <row r="497" spans="1:53" ht="15.75" x14ac:dyDescent="0.25">
      <c r="A497" s="280" t="s">
        <v>1276</v>
      </c>
      <c r="B497" s="281" t="s">
        <v>1277</v>
      </c>
      <c r="C497" s="282"/>
      <c r="D497" s="283"/>
      <c r="E497" s="284" t="s">
        <v>1278</v>
      </c>
      <c r="F497" s="284"/>
      <c r="G497" s="284"/>
      <c r="H497" s="285" t="s">
        <v>526</v>
      </c>
      <c r="I497" s="303">
        <v>32</v>
      </c>
      <c r="J497" s="287">
        <v>596.67999999999995</v>
      </c>
      <c r="K497" s="287">
        <v>19093.759999999998</v>
      </c>
      <c r="L497" s="287" t="s">
        <v>200</v>
      </c>
      <c r="M497" s="287">
        <v>3818.75</v>
      </c>
      <c r="N497" s="287">
        <v>22912.51</v>
      </c>
      <c r="O497" s="288"/>
      <c r="AU497" s="114"/>
      <c r="AV497" s="115"/>
      <c r="AW497" s="112" t="s">
        <v>1277</v>
      </c>
      <c r="AX497" s="112" t="s">
        <v>1278</v>
      </c>
      <c r="AY497" s="114"/>
      <c r="BA497" s="114"/>
    </row>
    <row r="498" spans="1:53" ht="15.75" x14ac:dyDescent="0.25">
      <c r="A498" s="293"/>
      <c r="B498" s="294" t="s">
        <v>1279</v>
      </c>
      <c r="C498" s="295"/>
      <c r="D498" s="295"/>
      <c r="E498" s="295"/>
      <c r="F498" s="295"/>
      <c r="G498" s="295"/>
      <c r="H498" s="295"/>
      <c r="I498" s="295"/>
      <c r="J498" s="296"/>
      <c r="K498" s="297">
        <v>1748095.06</v>
      </c>
      <c r="L498" s="297" t="s">
        <v>200</v>
      </c>
      <c r="M498" s="297">
        <v>349619.03</v>
      </c>
      <c r="N498" s="297">
        <v>2097714.09</v>
      </c>
      <c r="O498" s="298"/>
      <c r="AU498" s="114"/>
      <c r="AV498" s="115"/>
      <c r="AY498" s="114" t="s">
        <v>1279</v>
      </c>
      <c r="BA498" s="114"/>
    </row>
    <row r="499" spans="1:53" ht="15.75" x14ac:dyDescent="0.25">
      <c r="A499" s="293"/>
      <c r="B499" s="299" t="s">
        <v>1280</v>
      </c>
      <c r="C499" s="300"/>
      <c r="D499" s="300"/>
      <c r="E499" s="300"/>
      <c r="F499" s="300"/>
      <c r="G499" s="300"/>
      <c r="H499" s="300"/>
      <c r="I499" s="300"/>
      <c r="J499" s="301"/>
      <c r="K499" s="302">
        <v>349619.03</v>
      </c>
      <c r="L499" s="302"/>
      <c r="M499" s="302"/>
      <c r="N499" s="302"/>
      <c r="O499" s="298"/>
      <c r="AU499" s="114"/>
      <c r="AV499" s="115"/>
      <c r="AY499" s="114"/>
      <c r="AZ499" s="112" t="s">
        <v>1280</v>
      </c>
      <c r="BA499" s="114"/>
    </row>
    <row r="500" spans="1:53" ht="15.75" x14ac:dyDescent="0.25">
      <c r="A500" s="293"/>
      <c r="B500" s="294" t="s">
        <v>192</v>
      </c>
      <c r="C500" s="295"/>
      <c r="D500" s="295"/>
      <c r="E500" s="295"/>
      <c r="F500" s="295"/>
      <c r="G500" s="295"/>
      <c r="H500" s="295"/>
      <c r="I500" s="295"/>
      <c r="J500" s="296"/>
      <c r="K500" s="297">
        <v>2097714.09</v>
      </c>
      <c r="L500" s="297"/>
      <c r="M500" s="297"/>
      <c r="N500" s="297"/>
      <c r="O500" s="298"/>
      <c r="AU500" s="114"/>
      <c r="AV500" s="115"/>
      <c r="AY500" s="114"/>
      <c r="BA500" s="114" t="s">
        <v>192</v>
      </c>
    </row>
    <row r="501" spans="1:53" ht="15.75" x14ac:dyDescent="0.25">
      <c r="A501" s="278" t="s">
        <v>1281</v>
      </c>
      <c r="B501" s="278"/>
      <c r="C501" s="278"/>
      <c r="D501" s="278"/>
      <c r="E501" s="278"/>
      <c r="F501" s="278"/>
      <c r="G501" s="278"/>
      <c r="H501" s="278"/>
      <c r="I501" s="278"/>
      <c r="J501" s="278"/>
      <c r="K501" s="278"/>
      <c r="L501" s="278"/>
      <c r="M501" s="278"/>
      <c r="N501" s="278"/>
      <c r="O501" s="278"/>
      <c r="AU501" s="114" t="s">
        <v>1281</v>
      </c>
      <c r="AV501" s="115"/>
      <c r="AY501" s="114"/>
      <c r="BA501" s="114"/>
    </row>
    <row r="502" spans="1:53" ht="15.75" x14ac:dyDescent="0.25">
      <c r="A502" s="279" t="s">
        <v>1282</v>
      </c>
      <c r="B502" s="279"/>
      <c r="C502" s="279"/>
      <c r="D502" s="279"/>
      <c r="E502" s="279"/>
      <c r="F502" s="279"/>
      <c r="G502" s="279"/>
      <c r="H502" s="279"/>
      <c r="I502" s="279"/>
      <c r="J502" s="279"/>
      <c r="K502" s="279"/>
      <c r="L502" s="279"/>
      <c r="M502" s="279"/>
      <c r="N502" s="279"/>
      <c r="O502" s="279"/>
      <c r="AU502" s="114"/>
      <c r="AV502" s="115" t="s">
        <v>1282</v>
      </c>
      <c r="AY502" s="114"/>
      <c r="BA502" s="114"/>
    </row>
    <row r="503" spans="1:53" ht="15.75" x14ac:dyDescent="0.25">
      <c r="A503" s="280" t="s">
        <v>1283</v>
      </c>
      <c r="B503" s="281" t="s">
        <v>1284</v>
      </c>
      <c r="C503" s="282"/>
      <c r="D503" s="283"/>
      <c r="E503" s="284" t="s">
        <v>533</v>
      </c>
      <c r="F503" s="284"/>
      <c r="G503" s="284"/>
      <c r="H503" s="285" t="s">
        <v>526</v>
      </c>
      <c r="I503" s="303">
        <v>147</v>
      </c>
      <c r="J503" s="287">
        <v>2362.0500000000002</v>
      </c>
      <c r="K503" s="287">
        <v>347221.35</v>
      </c>
      <c r="L503" s="287" t="s">
        <v>200</v>
      </c>
      <c r="M503" s="287">
        <v>69444.27</v>
      </c>
      <c r="N503" s="287">
        <v>416665.62</v>
      </c>
      <c r="O503" s="288"/>
      <c r="AU503" s="114"/>
      <c r="AV503" s="115"/>
      <c r="AW503" s="112" t="s">
        <v>1284</v>
      </c>
      <c r="AX503" s="112" t="s">
        <v>533</v>
      </c>
      <c r="AY503" s="114"/>
      <c r="BA503" s="114"/>
    </row>
    <row r="504" spans="1:53" ht="30.75" x14ac:dyDescent="0.25">
      <c r="A504" s="280" t="s">
        <v>1285</v>
      </c>
      <c r="B504" s="281" t="s">
        <v>1286</v>
      </c>
      <c r="C504" s="282"/>
      <c r="D504" s="283"/>
      <c r="E504" s="284" t="s">
        <v>1287</v>
      </c>
      <c r="F504" s="284"/>
      <c r="G504" s="284"/>
      <c r="H504" s="285" t="s">
        <v>526</v>
      </c>
      <c r="I504" s="303">
        <v>9</v>
      </c>
      <c r="J504" s="287">
        <v>1673.74</v>
      </c>
      <c r="K504" s="287">
        <v>15063.66</v>
      </c>
      <c r="L504" s="287" t="s">
        <v>200</v>
      </c>
      <c r="M504" s="287">
        <v>3012.73</v>
      </c>
      <c r="N504" s="287">
        <v>18076.39</v>
      </c>
      <c r="O504" s="288"/>
      <c r="AU504" s="114"/>
      <c r="AV504" s="115"/>
      <c r="AW504" s="112" t="s">
        <v>1286</v>
      </c>
      <c r="AX504" s="112" t="s">
        <v>1287</v>
      </c>
      <c r="AY504" s="114"/>
      <c r="BA504" s="114"/>
    </row>
    <row r="505" spans="1:53" ht="30.75" x14ac:dyDescent="0.25">
      <c r="A505" s="280" t="s">
        <v>1288</v>
      </c>
      <c r="B505" s="281" t="s">
        <v>1289</v>
      </c>
      <c r="C505" s="282"/>
      <c r="D505" s="283"/>
      <c r="E505" s="284" t="s">
        <v>1290</v>
      </c>
      <c r="F505" s="284"/>
      <c r="G505" s="284"/>
      <c r="H505" s="285" t="s">
        <v>526</v>
      </c>
      <c r="I505" s="303">
        <v>5</v>
      </c>
      <c r="J505" s="287">
        <v>1944.05</v>
      </c>
      <c r="K505" s="287">
        <v>9720.25</v>
      </c>
      <c r="L505" s="287" t="s">
        <v>200</v>
      </c>
      <c r="M505" s="287">
        <v>1944.05</v>
      </c>
      <c r="N505" s="287">
        <v>11664.3</v>
      </c>
      <c r="O505" s="288"/>
      <c r="AU505" s="114"/>
      <c r="AV505" s="115"/>
      <c r="AW505" s="112" t="s">
        <v>1289</v>
      </c>
      <c r="AX505" s="112" t="s">
        <v>1290</v>
      </c>
      <c r="AY505" s="114"/>
      <c r="BA505" s="114"/>
    </row>
    <row r="506" spans="1:53" ht="30.75" x14ac:dyDescent="0.25">
      <c r="A506" s="280" t="s">
        <v>1291</v>
      </c>
      <c r="B506" s="281" t="s">
        <v>1292</v>
      </c>
      <c r="C506" s="282"/>
      <c r="D506" s="283"/>
      <c r="E506" s="284" t="s">
        <v>1293</v>
      </c>
      <c r="F506" s="284"/>
      <c r="G506" s="284"/>
      <c r="H506" s="285" t="s">
        <v>526</v>
      </c>
      <c r="I506" s="303">
        <v>67</v>
      </c>
      <c r="J506" s="287">
        <v>2514.63</v>
      </c>
      <c r="K506" s="287">
        <v>168480.21</v>
      </c>
      <c r="L506" s="287" t="s">
        <v>200</v>
      </c>
      <c r="M506" s="287">
        <v>33696.04</v>
      </c>
      <c r="N506" s="287">
        <v>202176.25</v>
      </c>
      <c r="O506" s="288"/>
      <c r="AU506" s="114"/>
      <c r="AV506" s="115"/>
      <c r="AW506" s="112" t="s">
        <v>1292</v>
      </c>
      <c r="AX506" s="112" t="s">
        <v>1293</v>
      </c>
      <c r="AY506" s="114"/>
      <c r="BA506" s="114"/>
    </row>
    <row r="507" spans="1:53" ht="30.75" x14ac:dyDescent="0.25">
      <c r="A507" s="280" t="s">
        <v>1294</v>
      </c>
      <c r="B507" s="281" t="s">
        <v>1295</v>
      </c>
      <c r="C507" s="282"/>
      <c r="D507" s="283"/>
      <c r="E507" s="284" t="s">
        <v>1296</v>
      </c>
      <c r="F507" s="284"/>
      <c r="G507" s="284"/>
      <c r="H507" s="285" t="s">
        <v>526</v>
      </c>
      <c r="I507" s="303">
        <v>32</v>
      </c>
      <c r="J507" s="287">
        <v>3347.47</v>
      </c>
      <c r="K507" s="287">
        <v>107119.03999999999</v>
      </c>
      <c r="L507" s="287" t="s">
        <v>200</v>
      </c>
      <c r="M507" s="287">
        <v>21423.81</v>
      </c>
      <c r="N507" s="287">
        <v>128542.85</v>
      </c>
      <c r="O507" s="288"/>
      <c r="AU507" s="114"/>
      <c r="AV507" s="115"/>
      <c r="AW507" s="112" t="s">
        <v>1295</v>
      </c>
      <c r="AX507" s="112" t="s">
        <v>1296</v>
      </c>
      <c r="AY507" s="114"/>
      <c r="BA507" s="114"/>
    </row>
    <row r="508" spans="1:53" ht="30.75" x14ac:dyDescent="0.25">
      <c r="A508" s="280" t="s">
        <v>1297</v>
      </c>
      <c r="B508" s="281" t="s">
        <v>1298</v>
      </c>
      <c r="C508" s="282"/>
      <c r="D508" s="283"/>
      <c r="E508" s="284" t="s">
        <v>1299</v>
      </c>
      <c r="F508" s="284"/>
      <c r="G508" s="284"/>
      <c r="H508" s="285" t="s">
        <v>526</v>
      </c>
      <c r="I508" s="303">
        <v>34</v>
      </c>
      <c r="J508" s="287">
        <v>4819.8900000000003</v>
      </c>
      <c r="K508" s="287">
        <v>163876.26</v>
      </c>
      <c r="L508" s="287" t="s">
        <v>200</v>
      </c>
      <c r="M508" s="287">
        <v>32775.25</v>
      </c>
      <c r="N508" s="287">
        <v>196651.51</v>
      </c>
      <c r="O508" s="288"/>
      <c r="AU508" s="114"/>
      <c r="AV508" s="115"/>
      <c r="AW508" s="112" t="s">
        <v>1298</v>
      </c>
      <c r="AX508" s="112" t="s">
        <v>1299</v>
      </c>
      <c r="AY508" s="114"/>
      <c r="BA508" s="114"/>
    </row>
    <row r="509" spans="1:53" ht="30.75" x14ac:dyDescent="0.25">
      <c r="A509" s="280" t="s">
        <v>1300</v>
      </c>
      <c r="B509" s="281" t="s">
        <v>1301</v>
      </c>
      <c r="C509" s="282"/>
      <c r="D509" s="283"/>
      <c r="E509" s="284" t="s">
        <v>1302</v>
      </c>
      <c r="F509" s="284"/>
      <c r="G509" s="284"/>
      <c r="H509" s="285" t="s">
        <v>1067</v>
      </c>
      <c r="I509" s="286">
        <v>31.8</v>
      </c>
      <c r="J509" s="287">
        <v>646.51</v>
      </c>
      <c r="K509" s="287">
        <v>20559.02</v>
      </c>
      <c r="L509" s="287" t="s">
        <v>200</v>
      </c>
      <c r="M509" s="287">
        <v>4111.8</v>
      </c>
      <c r="N509" s="287">
        <v>24670.82</v>
      </c>
      <c r="O509" s="288"/>
      <c r="AU509" s="114"/>
      <c r="AV509" s="115"/>
      <c r="AW509" s="112" t="s">
        <v>1301</v>
      </c>
      <c r="AX509" s="112" t="s">
        <v>1302</v>
      </c>
      <c r="AY509" s="114"/>
      <c r="BA509" s="114"/>
    </row>
    <row r="510" spans="1:53" ht="15.75" x14ac:dyDescent="0.25">
      <c r="A510" s="279" t="s">
        <v>1303</v>
      </c>
      <c r="B510" s="279"/>
      <c r="C510" s="279"/>
      <c r="D510" s="279"/>
      <c r="E510" s="279"/>
      <c r="F510" s="279"/>
      <c r="G510" s="279"/>
      <c r="H510" s="279"/>
      <c r="I510" s="279"/>
      <c r="J510" s="279"/>
      <c r="K510" s="279"/>
      <c r="L510" s="279"/>
      <c r="M510" s="279"/>
      <c r="N510" s="279"/>
      <c r="O510" s="279"/>
      <c r="AU510" s="114"/>
      <c r="AV510" s="115" t="s">
        <v>1303</v>
      </c>
      <c r="AY510" s="114"/>
      <c r="BA510" s="114"/>
    </row>
    <row r="511" spans="1:53" ht="15.75" x14ac:dyDescent="0.25">
      <c r="A511" s="279" t="s">
        <v>1304</v>
      </c>
      <c r="B511" s="279"/>
      <c r="C511" s="279"/>
      <c r="D511" s="279"/>
      <c r="E511" s="279"/>
      <c r="F511" s="279"/>
      <c r="G511" s="279"/>
      <c r="H511" s="279"/>
      <c r="I511" s="279"/>
      <c r="J511" s="279"/>
      <c r="K511" s="279"/>
      <c r="L511" s="279"/>
      <c r="M511" s="279"/>
      <c r="N511" s="279"/>
      <c r="O511" s="279"/>
      <c r="AU511" s="114"/>
      <c r="AV511" s="115" t="s">
        <v>1304</v>
      </c>
      <c r="AY511" s="114"/>
      <c r="BA511" s="114"/>
    </row>
    <row r="512" spans="1:53" ht="15.75" x14ac:dyDescent="0.25">
      <c r="A512" s="280" t="s">
        <v>1305</v>
      </c>
      <c r="B512" s="281" t="s">
        <v>1306</v>
      </c>
      <c r="C512" s="282"/>
      <c r="D512" s="283"/>
      <c r="E512" s="284" t="s">
        <v>1307</v>
      </c>
      <c r="F512" s="284"/>
      <c r="G512" s="284"/>
      <c r="H512" s="285" t="s">
        <v>377</v>
      </c>
      <c r="I512" s="303">
        <v>410</v>
      </c>
      <c r="J512" s="287">
        <v>105.12</v>
      </c>
      <c r="K512" s="287">
        <v>43099.199999999997</v>
      </c>
      <c r="L512" s="287" t="s">
        <v>200</v>
      </c>
      <c r="M512" s="287">
        <v>8619.84</v>
      </c>
      <c r="N512" s="287">
        <v>51719.040000000001</v>
      </c>
      <c r="O512" s="288"/>
      <c r="AU512" s="114"/>
      <c r="AV512" s="115"/>
      <c r="AW512" s="112" t="s">
        <v>1306</v>
      </c>
      <c r="AX512" s="112" t="s">
        <v>1307</v>
      </c>
      <c r="AY512" s="114"/>
      <c r="BA512" s="114"/>
    </row>
    <row r="513" spans="1:53" ht="15.75" x14ac:dyDescent="0.25">
      <c r="A513" s="293"/>
      <c r="B513" s="294" t="s">
        <v>1308</v>
      </c>
      <c r="C513" s="295"/>
      <c r="D513" s="295"/>
      <c r="E513" s="295"/>
      <c r="F513" s="295"/>
      <c r="G513" s="295"/>
      <c r="H513" s="295"/>
      <c r="I513" s="295"/>
      <c r="J513" s="296"/>
      <c r="K513" s="297">
        <v>875138.99</v>
      </c>
      <c r="L513" s="297" t="s">
        <v>200</v>
      </c>
      <c r="M513" s="297">
        <v>175027.79</v>
      </c>
      <c r="N513" s="297">
        <v>1050166.78</v>
      </c>
      <c r="O513" s="298"/>
      <c r="AU513" s="114"/>
      <c r="AV513" s="115"/>
      <c r="AY513" s="114" t="s">
        <v>1308</v>
      </c>
      <c r="BA513" s="114"/>
    </row>
    <row r="514" spans="1:53" ht="15.75" x14ac:dyDescent="0.25">
      <c r="A514" s="293"/>
      <c r="B514" s="299" t="s">
        <v>1309</v>
      </c>
      <c r="C514" s="300"/>
      <c r="D514" s="300"/>
      <c r="E514" s="300"/>
      <c r="F514" s="300"/>
      <c r="G514" s="300"/>
      <c r="H514" s="300"/>
      <c r="I514" s="300"/>
      <c r="J514" s="301"/>
      <c r="K514" s="302">
        <v>175027.79</v>
      </c>
      <c r="L514" s="302"/>
      <c r="M514" s="302"/>
      <c r="N514" s="302"/>
      <c r="O514" s="298"/>
      <c r="AU514" s="114"/>
      <c r="AV514" s="115"/>
      <c r="AY514" s="114"/>
      <c r="AZ514" s="112" t="s">
        <v>1309</v>
      </c>
      <c r="BA514" s="114"/>
    </row>
    <row r="515" spans="1:53" ht="15.75" x14ac:dyDescent="0.25">
      <c r="A515" s="293"/>
      <c r="B515" s="294" t="s">
        <v>192</v>
      </c>
      <c r="C515" s="295"/>
      <c r="D515" s="295"/>
      <c r="E515" s="295"/>
      <c r="F515" s="295"/>
      <c r="G515" s="295"/>
      <c r="H515" s="295"/>
      <c r="I515" s="295"/>
      <c r="J515" s="296"/>
      <c r="K515" s="297">
        <v>1050166.78</v>
      </c>
      <c r="L515" s="297"/>
      <c r="M515" s="297"/>
      <c r="N515" s="297"/>
      <c r="O515" s="298"/>
      <c r="AU515" s="114"/>
      <c r="AV515" s="115"/>
      <c r="AY515" s="114"/>
      <c r="BA515" s="114" t="s">
        <v>192</v>
      </c>
    </row>
    <row r="516" spans="1:53" ht="15.75" x14ac:dyDescent="0.25">
      <c r="A516" s="278" t="s">
        <v>1310</v>
      </c>
      <c r="B516" s="278"/>
      <c r="C516" s="278"/>
      <c r="D516" s="278"/>
      <c r="E516" s="278"/>
      <c r="F516" s="278"/>
      <c r="G516" s="278"/>
      <c r="H516" s="278"/>
      <c r="I516" s="278"/>
      <c r="J516" s="278"/>
      <c r="K516" s="278"/>
      <c r="L516" s="278"/>
      <c r="M516" s="278"/>
      <c r="N516" s="278"/>
      <c r="O516" s="278"/>
      <c r="AU516" s="114" t="s">
        <v>1310</v>
      </c>
      <c r="AV516" s="115"/>
      <c r="AY516" s="114"/>
      <c r="BA516" s="114"/>
    </row>
    <row r="517" spans="1:53" ht="15.75" x14ac:dyDescent="0.25">
      <c r="A517" s="279" t="s">
        <v>1311</v>
      </c>
      <c r="B517" s="279"/>
      <c r="C517" s="279"/>
      <c r="D517" s="279"/>
      <c r="E517" s="279"/>
      <c r="F517" s="279"/>
      <c r="G517" s="279"/>
      <c r="H517" s="279"/>
      <c r="I517" s="279"/>
      <c r="J517" s="279"/>
      <c r="K517" s="279"/>
      <c r="L517" s="279"/>
      <c r="M517" s="279"/>
      <c r="N517" s="279"/>
      <c r="O517" s="279"/>
      <c r="AU517" s="114"/>
      <c r="AV517" s="115" t="s">
        <v>1311</v>
      </c>
      <c r="AY517" s="114"/>
      <c r="BA517" s="114"/>
    </row>
    <row r="518" spans="1:53" ht="15.75" x14ac:dyDescent="0.25">
      <c r="A518" s="279" t="s">
        <v>1312</v>
      </c>
      <c r="B518" s="279"/>
      <c r="C518" s="279"/>
      <c r="D518" s="279"/>
      <c r="E518" s="279"/>
      <c r="F518" s="279"/>
      <c r="G518" s="279"/>
      <c r="H518" s="279"/>
      <c r="I518" s="279"/>
      <c r="J518" s="279"/>
      <c r="K518" s="279"/>
      <c r="L518" s="279"/>
      <c r="M518" s="279"/>
      <c r="N518" s="279"/>
      <c r="O518" s="279"/>
      <c r="AU518" s="114"/>
      <c r="AV518" s="115" t="s">
        <v>1312</v>
      </c>
      <c r="AY518" s="114"/>
      <c r="BA518" s="114"/>
    </row>
    <row r="519" spans="1:53" ht="45.75" x14ac:dyDescent="0.25">
      <c r="A519" s="280" t="s">
        <v>1313</v>
      </c>
      <c r="B519" s="281" t="s">
        <v>1314</v>
      </c>
      <c r="C519" s="282"/>
      <c r="D519" s="283"/>
      <c r="E519" s="284" t="s">
        <v>1315</v>
      </c>
      <c r="F519" s="284"/>
      <c r="G519" s="284"/>
      <c r="H519" s="285" t="s">
        <v>230</v>
      </c>
      <c r="I519" s="292">
        <v>0.35569000000000001</v>
      </c>
      <c r="J519" s="287">
        <v>210991.12</v>
      </c>
      <c r="K519" s="287">
        <v>75047.429999999993</v>
      </c>
      <c r="L519" s="287" t="s">
        <v>200</v>
      </c>
      <c r="M519" s="287">
        <v>15009.49</v>
      </c>
      <c r="N519" s="287">
        <v>90056.92</v>
      </c>
      <c r="O519" s="288"/>
      <c r="AU519" s="114"/>
      <c r="AV519" s="115"/>
      <c r="AW519" s="112" t="s">
        <v>1314</v>
      </c>
      <c r="AX519" s="112" t="s">
        <v>1315</v>
      </c>
      <c r="AY519" s="114"/>
      <c r="BA519" s="114"/>
    </row>
    <row r="520" spans="1:53" ht="30.75" x14ac:dyDescent="0.25">
      <c r="A520" s="280" t="s">
        <v>1316</v>
      </c>
      <c r="B520" s="281" t="s">
        <v>1317</v>
      </c>
      <c r="C520" s="282"/>
      <c r="D520" s="283"/>
      <c r="E520" s="284" t="s">
        <v>1318</v>
      </c>
      <c r="F520" s="284"/>
      <c r="G520" s="284"/>
      <c r="H520" s="285" t="s">
        <v>234</v>
      </c>
      <c r="I520" s="289">
        <v>35.569000000000003</v>
      </c>
      <c r="J520" s="287">
        <v>895.2</v>
      </c>
      <c r="K520" s="287">
        <v>31841.37</v>
      </c>
      <c r="L520" s="287" t="s">
        <v>200</v>
      </c>
      <c r="M520" s="287">
        <v>6368.27</v>
      </c>
      <c r="N520" s="287">
        <v>38209.64</v>
      </c>
      <c r="O520" s="288"/>
      <c r="AU520" s="114"/>
      <c r="AV520" s="115"/>
      <c r="AW520" s="112" t="s">
        <v>1317</v>
      </c>
      <c r="AX520" s="112" t="s">
        <v>1318</v>
      </c>
      <c r="AY520" s="114"/>
      <c r="BA520" s="114"/>
    </row>
    <row r="521" spans="1:53" ht="15.75" x14ac:dyDescent="0.25">
      <c r="A521" s="279" t="s">
        <v>1319</v>
      </c>
      <c r="B521" s="279"/>
      <c r="C521" s="279"/>
      <c r="D521" s="279"/>
      <c r="E521" s="279"/>
      <c r="F521" s="279"/>
      <c r="G521" s="279"/>
      <c r="H521" s="279"/>
      <c r="I521" s="279"/>
      <c r="J521" s="279"/>
      <c r="K521" s="279"/>
      <c r="L521" s="279"/>
      <c r="M521" s="279"/>
      <c r="N521" s="279"/>
      <c r="O521" s="279"/>
      <c r="AU521" s="114"/>
      <c r="AV521" s="115" t="s">
        <v>1319</v>
      </c>
      <c r="AY521" s="114"/>
      <c r="BA521" s="114"/>
    </row>
    <row r="522" spans="1:53" ht="30.75" x14ac:dyDescent="0.25">
      <c r="A522" s="280" t="s">
        <v>1320</v>
      </c>
      <c r="B522" s="281" t="s">
        <v>1321</v>
      </c>
      <c r="C522" s="282"/>
      <c r="D522" s="283"/>
      <c r="E522" s="284" t="s">
        <v>1318</v>
      </c>
      <c r="F522" s="284"/>
      <c r="G522" s="284"/>
      <c r="H522" s="285" t="s">
        <v>234</v>
      </c>
      <c r="I522" s="290">
        <v>16.48</v>
      </c>
      <c r="J522" s="287">
        <v>895.2</v>
      </c>
      <c r="K522" s="287">
        <v>14752.9</v>
      </c>
      <c r="L522" s="287" t="s">
        <v>200</v>
      </c>
      <c r="M522" s="287">
        <v>2950.58</v>
      </c>
      <c r="N522" s="287">
        <v>17703.48</v>
      </c>
      <c r="O522" s="288"/>
      <c r="AU522" s="114"/>
      <c r="AV522" s="115"/>
      <c r="AW522" s="112" t="s">
        <v>1321</v>
      </c>
      <c r="AX522" s="112" t="s">
        <v>1318</v>
      </c>
      <c r="AY522" s="114"/>
      <c r="BA522" s="114"/>
    </row>
    <row r="523" spans="1:53" ht="30.75" x14ac:dyDescent="0.25">
      <c r="A523" s="280" t="s">
        <v>1322</v>
      </c>
      <c r="B523" s="281" t="s">
        <v>1323</v>
      </c>
      <c r="C523" s="282"/>
      <c r="D523" s="283"/>
      <c r="E523" s="284" t="s">
        <v>1324</v>
      </c>
      <c r="F523" s="284"/>
      <c r="G523" s="284"/>
      <c r="H523" s="285" t="s">
        <v>234</v>
      </c>
      <c r="I523" s="290">
        <v>3.12</v>
      </c>
      <c r="J523" s="287">
        <v>2051.5500000000002</v>
      </c>
      <c r="K523" s="287">
        <v>6400.84</v>
      </c>
      <c r="L523" s="287" t="s">
        <v>200</v>
      </c>
      <c r="M523" s="287">
        <v>1280.17</v>
      </c>
      <c r="N523" s="287">
        <v>7681.01</v>
      </c>
      <c r="O523" s="288"/>
      <c r="AU523" s="114"/>
      <c r="AV523" s="115"/>
      <c r="AW523" s="112" t="s">
        <v>1323</v>
      </c>
      <c r="AX523" s="112" t="s">
        <v>1324</v>
      </c>
      <c r="AY523" s="114"/>
      <c r="BA523" s="114"/>
    </row>
    <row r="524" spans="1:53" ht="30.75" x14ac:dyDescent="0.25">
      <c r="A524" s="280" t="s">
        <v>1325</v>
      </c>
      <c r="B524" s="281" t="s">
        <v>1326</v>
      </c>
      <c r="C524" s="282"/>
      <c r="D524" s="283"/>
      <c r="E524" s="284" t="s">
        <v>1327</v>
      </c>
      <c r="F524" s="284"/>
      <c r="G524" s="284"/>
      <c r="H524" s="285" t="s">
        <v>234</v>
      </c>
      <c r="I524" s="290">
        <v>1.88</v>
      </c>
      <c r="J524" s="287">
        <v>2070.62</v>
      </c>
      <c r="K524" s="287">
        <v>3892.77</v>
      </c>
      <c r="L524" s="287" t="s">
        <v>200</v>
      </c>
      <c r="M524" s="287">
        <v>778.55</v>
      </c>
      <c r="N524" s="287">
        <v>4671.32</v>
      </c>
      <c r="O524" s="288"/>
      <c r="AU524" s="114"/>
      <c r="AV524" s="115"/>
      <c r="AW524" s="112" t="s">
        <v>1326</v>
      </c>
      <c r="AX524" s="112" t="s">
        <v>1327</v>
      </c>
      <c r="AY524" s="114"/>
      <c r="BA524" s="114"/>
    </row>
    <row r="525" spans="1:53" ht="15.75" x14ac:dyDescent="0.25">
      <c r="A525" s="279" t="s">
        <v>1328</v>
      </c>
      <c r="B525" s="279"/>
      <c r="C525" s="279"/>
      <c r="D525" s="279"/>
      <c r="E525" s="279"/>
      <c r="F525" s="279"/>
      <c r="G525" s="279"/>
      <c r="H525" s="279"/>
      <c r="I525" s="279"/>
      <c r="J525" s="279"/>
      <c r="K525" s="279"/>
      <c r="L525" s="279"/>
      <c r="M525" s="279"/>
      <c r="N525" s="279"/>
      <c r="O525" s="279"/>
      <c r="AU525" s="114"/>
      <c r="AV525" s="115" t="s">
        <v>1328</v>
      </c>
      <c r="AY525" s="114"/>
      <c r="BA525" s="114"/>
    </row>
    <row r="526" spans="1:53" ht="15.75" x14ac:dyDescent="0.25">
      <c r="A526" s="279" t="s">
        <v>1312</v>
      </c>
      <c r="B526" s="279"/>
      <c r="C526" s="279"/>
      <c r="D526" s="279"/>
      <c r="E526" s="279"/>
      <c r="F526" s="279"/>
      <c r="G526" s="279"/>
      <c r="H526" s="279"/>
      <c r="I526" s="279"/>
      <c r="J526" s="279"/>
      <c r="K526" s="279"/>
      <c r="L526" s="279"/>
      <c r="M526" s="279"/>
      <c r="N526" s="279"/>
      <c r="O526" s="279"/>
      <c r="AU526" s="114"/>
      <c r="AV526" s="115" t="s">
        <v>1312</v>
      </c>
      <c r="AY526" s="114"/>
      <c r="BA526" s="114"/>
    </row>
    <row r="527" spans="1:53" ht="45.75" x14ac:dyDescent="0.25">
      <c r="A527" s="280" t="s">
        <v>1329</v>
      </c>
      <c r="B527" s="281" t="s">
        <v>1330</v>
      </c>
      <c r="C527" s="282"/>
      <c r="D527" s="283"/>
      <c r="E527" s="284" t="s">
        <v>1315</v>
      </c>
      <c r="F527" s="284"/>
      <c r="G527" s="284"/>
      <c r="H527" s="285" t="s">
        <v>230</v>
      </c>
      <c r="I527" s="292">
        <v>0.29687999999999998</v>
      </c>
      <c r="J527" s="287">
        <v>210992.25</v>
      </c>
      <c r="K527" s="287">
        <v>62639.38</v>
      </c>
      <c r="L527" s="287" t="s">
        <v>200</v>
      </c>
      <c r="M527" s="287">
        <v>12527.88</v>
      </c>
      <c r="N527" s="287">
        <v>75167.259999999995</v>
      </c>
      <c r="O527" s="288"/>
      <c r="AU527" s="114"/>
      <c r="AV527" s="115"/>
      <c r="AW527" s="112" t="s">
        <v>1330</v>
      </c>
      <c r="AX527" s="112" t="s">
        <v>1315</v>
      </c>
      <c r="AY527" s="114"/>
      <c r="BA527" s="114"/>
    </row>
    <row r="528" spans="1:53" ht="30.75" x14ac:dyDescent="0.25">
      <c r="A528" s="280" t="s">
        <v>1331</v>
      </c>
      <c r="B528" s="281" t="s">
        <v>1332</v>
      </c>
      <c r="C528" s="282"/>
      <c r="D528" s="283"/>
      <c r="E528" s="284" t="s">
        <v>1318</v>
      </c>
      <c r="F528" s="284"/>
      <c r="G528" s="284"/>
      <c r="H528" s="285" t="s">
        <v>234</v>
      </c>
      <c r="I528" s="289">
        <v>29.687999999999999</v>
      </c>
      <c r="J528" s="287">
        <v>895.2</v>
      </c>
      <c r="K528" s="287">
        <v>26576.7</v>
      </c>
      <c r="L528" s="287" t="s">
        <v>200</v>
      </c>
      <c r="M528" s="287">
        <v>5315.34</v>
      </c>
      <c r="N528" s="287">
        <v>31892.04</v>
      </c>
      <c r="O528" s="288"/>
      <c r="AU528" s="114"/>
      <c r="AV528" s="115"/>
      <c r="AW528" s="112" t="s">
        <v>1332</v>
      </c>
      <c r="AX528" s="112" t="s">
        <v>1318</v>
      </c>
      <c r="AY528" s="114"/>
      <c r="BA528" s="114"/>
    </row>
    <row r="529" spans="1:53" ht="15.75" x14ac:dyDescent="0.25">
      <c r="A529" s="279" t="s">
        <v>1319</v>
      </c>
      <c r="B529" s="279"/>
      <c r="C529" s="279"/>
      <c r="D529" s="279"/>
      <c r="E529" s="279"/>
      <c r="F529" s="279"/>
      <c r="G529" s="279"/>
      <c r="H529" s="279"/>
      <c r="I529" s="279"/>
      <c r="J529" s="279"/>
      <c r="K529" s="279"/>
      <c r="L529" s="279"/>
      <c r="M529" s="279"/>
      <c r="N529" s="279"/>
      <c r="O529" s="279"/>
      <c r="AU529" s="114"/>
      <c r="AV529" s="115" t="s">
        <v>1319</v>
      </c>
      <c r="AY529" s="114"/>
      <c r="BA529" s="114"/>
    </row>
    <row r="530" spans="1:53" ht="30.75" x14ac:dyDescent="0.25">
      <c r="A530" s="280" t="s">
        <v>1333</v>
      </c>
      <c r="B530" s="281" t="s">
        <v>1334</v>
      </c>
      <c r="C530" s="282"/>
      <c r="D530" s="283"/>
      <c r="E530" s="284" t="s">
        <v>1318</v>
      </c>
      <c r="F530" s="284"/>
      <c r="G530" s="284"/>
      <c r="H530" s="285" t="s">
        <v>234</v>
      </c>
      <c r="I530" s="290">
        <v>12.08</v>
      </c>
      <c r="J530" s="287">
        <v>895.2</v>
      </c>
      <c r="K530" s="287">
        <v>10814.02</v>
      </c>
      <c r="L530" s="287" t="s">
        <v>200</v>
      </c>
      <c r="M530" s="287">
        <v>2162.8000000000002</v>
      </c>
      <c r="N530" s="287">
        <v>12976.82</v>
      </c>
      <c r="O530" s="288"/>
      <c r="AU530" s="114"/>
      <c r="AV530" s="115"/>
      <c r="AW530" s="112" t="s">
        <v>1334</v>
      </c>
      <c r="AX530" s="112" t="s">
        <v>1318</v>
      </c>
      <c r="AY530" s="114"/>
      <c r="BA530" s="114"/>
    </row>
    <row r="531" spans="1:53" ht="30.75" x14ac:dyDescent="0.25">
      <c r="A531" s="280" t="s">
        <v>1335</v>
      </c>
      <c r="B531" s="281" t="s">
        <v>1336</v>
      </c>
      <c r="C531" s="282"/>
      <c r="D531" s="283"/>
      <c r="E531" s="284" t="s">
        <v>1324</v>
      </c>
      <c r="F531" s="284"/>
      <c r="G531" s="284"/>
      <c r="H531" s="285" t="s">
        <v>234</v>
      </c>
      <c r="I531" s="290">
        <v>3.12</v>
      </c>
      <c r="J531" s="287">
        <v>2051.5500000000002</v>
      </c>
      <c r="K531" s="287">
        <v>6400.84</v>
      </c>
      <c r="L531" s="287" t="s">
        <v>200</v>
      </c>
      <c r="M531" s="287">
        <v>1280.17</v>
      </c>
      <c r="N531" s="287">
        <v>7681.01</v>
      </c>
      <c r="O531" s="288"/>
      <c r="AU531" s="114"/>
      <c r="AV531" s="115"/>
      <c r="AW531" s="112" t="s">
        <v>1336</v>
      </c>
      <c r="AX531" s="112" t="s">
        <v>1324</v>
      </c>
      <c r="AY531" s="114"/>
      <c r="BA531" s="114"/>
    </row>
    <row r="532" spans="1:53" ht="30.75" x14ac:dyDescent="0.25">
      <c r="A532" s="280" t="s">
        <v>1337</v>
      </c>
      <c r="B532" s="281" t="s">
        <v>1338</v>
      </c>
      <c r="C532" s="282"/>
      <c r="D532" s="283"/>
      <c r="E532" s="284" t="s">
        <v>1327</v>
      </c>
      <c r="F532" s="284"/>
      <c r="G532" s="284"/>
      <c r="H532" s="285" t="s">
        <v>234</v>
      </c>
      <c r="I532" s="290">
        <v>1.59</v>
      </c>
      <c r="J532" s="287">
        <v>2070.62</v>
      </c>
      <c r="K532" s="287">
        <v>3292.29</v>
      </c>
      <c r="L532" s="287" t="s">
        <v>200</v>
      </c>
      <c r="M532" s="287">
        <v>658.46</v>
      </c>
      <c r="N532" s="287">
        <v>3950.75</v>
      </c>
      <c r="O532" s="288"/>
      <c r="AU532" s="114"/>
      <c r="AV532" s="115"/>
      <c r="AW532" s="112" t="s">
        <v>1338</v>
      </c>
      <c r="AX532" s="112" t="s">
        <v>1327</v>
      </c>
      <c r="AY532" s="114"/>
      <c r="BA532" s="114"/>
    </row>
    <row r="533" spans="1:53" ht="15.75" x14ac:dyDescent="0.25">
      <c r="A533" s="279" t="s">
        <v>1339</v>
      </c>
      <c r="B533" s="279"/>
      <c r="C533" s="279"/>
      <c r="D533" s="279"/>
      <c r="E533" s="279"/>
      <c r="F533" s="279"/>
      <c r="G533" s="279"/>
      <c r="H533" s="279"/>
      <c r="I533" s="279"/>
      <c r="J533" s="279"/>
      <c r="K533" s="279"/>
      <c r="L533" s="279"/>
      <c r="M533" s="279"/>
      <c r="N533" s="279"/>
      <c r="O533" s="279"/>
      <c r="AU533" s="114"/>
      <c r="AV533" s="115" t="s">
        <v>1339</v>
      </c>
      <c r="AY533" s="114"/>
      <c r="BA533" s="114"/>
    </row>
    <row r="534" spans="1:53" ht="15.75" x14ac:dyDescent="0.25">
      <c r="A534" s="279" t="s">
        <v>1340</v>
      </c>
      <c r="B534" s="279"/>
      <c r="C534" s="279"/>
      <c r="D534" s="279"/>
      <c r="E534" s="279"/>
      <c r="F534" s="279"/>
      <c r="G534" s="279"/>
      <c r="H534" s="279"/>
      <c r="I534" s="279"/>
      <c r="J534" s="279"/>
      <c r="K534" s="279"/>
      <c r="L534" s="279"/>
      <c r="M534" s="279"/>
      <c r="N534" s="279"/>
      <c r="O534" s="279"/>
      <c r="AU534" s="114"/>
      <c r="AV534" s="115" t="s">
        <v>1340</v>
      </c>
      <c r="AY534" s="114"/>
      <c r="BA534" s="114"/>
    </row>
    <row r="535" spans="1:53" ht="45.75" x14ac:dyDescent="0.25">
      <c r="A535" s="280" t="s">
        <v>1341</v>
      </c>
      <c r="B535" s="281" t="s">
        <v>1342</v>
      </c>
      <c r="C535" s="282"/>
      <c r="D535" s="283"/>
      <c r="E535" s="284" t="s">
        <v>1343</v>
      </c>
      <c r="F535" s="284"/>
      <c r="G535" s="284"/>
      <c r="H535" s="285" t="s">
        <v>230</v>
      </c>
      <c r="I535" s="304">
        <v>4.7123999999999999E-2</v>
      </c>
      <c r="J535" s="287">
        <v>266082.89</v>
      </c>
      <c r="K535" s="287">
        <v>12538.89</v>
      </c>
      <c r="L535" s="287" t="s">
        <v>200</v>
      </c>
      <c r="M535" s="287">
        <v>2507.7800000000002</v>
      </c>
      <c r="N535" s="287">
        <v>15046.67</v>
      </c>
      <c r="O535" s="288"/>
      <c r="AU535" s="114"/>
      <c r="AV535" s="115"/>
      <c r="AW535" s="112" t="s">
        <v>1342</v>
      </c>
      <c r="AX535" s="112" t="s">
        <v>1343</v>
      </c>
      <c r="AY535" s="114"/>
      <c r="BA535" s="114"/>
    </row>
    <row r="536" spans="1:53" ht="30.75" x14ac:dyDescent="0.25">
      <c r="A536" s="280" t="s">
        <v>1344</v>
      </c>
      <c r="B536" s="281" t="s">
        <v>1345</v>
      </c>
      <c r="C536" s="282"/>
      <c r="D536" s="283"/>
      <c r="E536" s="284" t="s">
        <v>1346</v>
      </c>
      <c r="F536" s="284"/>
      <c r="G536" s="284"/>
      <c r="H536" s="285" t="s">
        <v>234</v>
      </c>
      <c r="I536" s="291">
        <v>4.7123999999999997</v>
      </c>
      <c r="J536" s="287">
        <v>996.06</v>
      </c>
      <c r="K536" s="287">
        <v>4693.83</v>
      </c>
      <c r="L536" s="287" t="s">
        <v>200</v>
      </c>
      <c r="M536" s="287">
        <v>938.77</v>
      </c>
      <c r="N536" s="287">
        <v>5632.6</v>
      </c>
      <c r="O536" s="288"/>
      <c r="AU536" s="114"/>
      <c r="AV536" s="115"/>
      <c r="AW536" s="112" t="s">
        <v>1345</v>
      </c>
      <c r="AX536" s="112" t="s">
        <v>1346</v>
      </c>
      <c r="AY536" s="114"/>
      <c r="BA536" s="114"/>
    </row>
    <row r="537" spans="1:53" ht="15.75" x14ac:dyDescent="0.25">
      <c r="A537" s="279" t="s">
        <v>1347</v>
      </c>
      <c r="B537" s="279"/>
      <c r="C537" s="279"/>
      <c r="D537" s="279"/>
      <c r="E537" s="279"/>
      <c r="F537" s="279"/>
      <c r="G537" s="279"/>
      <c r="H537" s="279"/>
      <c r="I537" s="279"/>
      <c r="J537" s="279"/>
      <c r="K537" s="279"/>
      <c r="L537" s="279"/>
      <c r="M537" s="279"/>
      <c r="N537" s="279"/>
      <c r="O537" s="279"/>
      <c r="AU537" s="114"/>
      <c r="AV537" s="115" t="s">
        <v>1347</v>
      </c>
      <c r="AY537" s="114"/>
      <c r="BA537" s="114"/>
    </row>
    <row r="538" spans="1:53" ht="15.75" x14ac:dyDescent="0.25">
      <c r="A538" s="279" t="s">
        <v>1348</v>
      </c>
      <c r="B538" s="279"/>
      <c r="C538" s="279"/>
      <c r="D538" s="279"/>
      <c r="E538" s="279"/>
      <c r="F538" s="279"/>
      <c r="G538" s="279"/>
      <c r="H538" s="279"/>
      <c r="I538" s="279"/>
      <c r="J538" s="279"/>
      <c r="K538" s="279"/>
      <c r="L538" s="279"/>
      <c r="M538" s="279"/>
      <c r="N538" s="279"/>
      <c r="O538" s="279"/>
      <c r="AU538" s="114"/>
      <c r="AV538" s="115" t="s">
        <v>1348</v>
      </c>
      <c r="AY538" s="114"/>
      <c r="BA538" s="114"/>
    </row>
    <row r="539" spans="1:53" ht="15.75" x14ac:dyDescent="0.25">
      <c r="A539" s="280" t="s">
        <v>1349</v>
      </c>
      <c r="B539" s="281" t="s">
        <v>1350</v>
      </c>
      <c r="C539" s="282"/>
      <c r="D539" s="283"/>
      <c r="E539" s="284" t="s">
        <v>533</v>
      </c>
      <c r="F539" s="284"/>
      <c r="G539" s="284"/>
      <c r="H539" s="285" t="s">
        <v>526</v>
      </c>
      <c r="I539" s="303">
        <v>7</v>
      </c>
      <c r="J539" s="287">
        <v>2362.0500000000002</v>
      </c>
      <c r="K539" s="287">
        <v>16534.349999999999</v>
      </c>
      <c r="L539" s="287" t="s">
        <v>200</v>
      </c>
      <c r="M539" s="287">
        <v>3306.87</v>
      </c>
      <c r="N539" s="287">
        <v>19841.22</v>
      </c>
      <c r="O539" s="288"/>
      <c r="AU539" s="114"/>
      <c r="AV539" s="115"/>
      <c r="AW539" s="112" t="s">
        <v>1350</v>
      </c>
      <c r="AX539" s="112" t="s">
        <v>533</v>
      </c>
      <c r="AY539" s="114"/>
      <c r="BA539" s="114"/>
    </row>
    <row r="540" spans="1:53" ht="15.75" x14ac:dyDescent="0.25">
      <c r="A540" s="280" t="s">
        <v>1351</v>
      </c>
      <c r="B540" s="281" t="s">
        <v>1352</v>
      </c>
      <c r="C540" s="282"/>
      <c r="D540" s="283"/>
      <c r="E540" s="284" t="s">
        <v>1140</v>
      </c>
      <c r="F540" s="284"/>
      <c r="G540" s="284"/>
      <c r="H540" s="285" t="s">
        <v>199</v>
      </c>
      <c r="I540" s="291">
        <v>2.0999999999999999E-3</v>
      </c>
      <c r="J540" s="287">
        <v>8519.0499999999993</v>
      </c>
      <c r="K540" s="287">
        <v>17.89</v>
      </c>
      <c r="L540" s="287" t="s">
        <v>200</v>
      </c>
      <c r="M540" s="287">
        <v>3.58</v>
      </c>
      <c r="N540" s="287">
        <v>21.47</v>
      </c>
      <c r="O540" s="288"/>
      <c r="AU540" s="114"/>
      <c r="AV540" s="115"/>
      <c r="AW540" s="112" t="s">
        <v>1352</v>
      </c>
      <c r="AX540" s="112" t="s">
        <v>1140</v>
      </c>
      <c r="AY540" s="114"/>
      <c r="BA540" s="114"/>
    </row>
    <row r="541" spans="1:53" ht="45.75" x14ac:dyDescent="0.25">
      <c r="A541" s="280" t="s">
        <v>1353</v>
      </c>
      <c r="B541" s="281" t="s">
        <v>1354</v>
      </c>
      <c r="C541" s="282"/>
      <c r="D541" s="283"/>
      <c r="E541" s="284" t="s">
        <v>1355</v>
      </c>
      <c r="F541" s="284"/>
      <c r="G541" s="284"/>
      <c r="H541" s="285" t="s">
        <v>526</v>
      </c>
      <c r="I541" s="303">
        <v>7</v>
      </c>
      <c r="J541" s="287">
        <v>983.71</v>
      </c>
      <c r="K541" s="287">
        <v>6885.97</v>
      </c>
      <c r="L541" s="287" t="s">
        <v>200</v>
      </c>
      <c r="M541" s="287">
        <v>1377.19</v>
      </c>
      <c r="N541" s="287">
        <v>8263.16</v>
      </c>
      <c r="O541" s="288"/>
      <c r="AU541" s="114"/>
      <c r="AV541" s="115"/>
      <c r="AW541" s="112" t="s">
        <v>1354</v>
      </c>
      <c r="AX541" s="112" t="s">
        <v>1355</v>
      </c>
      <c r="AY541" s="114"/>
      <c r="BA541" s="114"/>
    </row>
    <row r="542" spans="1:53" ht="15.75" x14ac:dyDescent="0.25">
      <c r="A542" s="279" t="s">
        <v>1356</v>
      </c>
      <c r="B542" s="279"/>
      <c r="C542" s="279"/>
      <c r="D542" s="279"/>
      <c r="E542" s="279"/>
      <c r="F542" s="279"/>
      <c r="G542" s="279"/>
      <c r="H542" s="279"/>
      <c r="I542" s="279"/>
      <c r="J542" s="279"/>
      <c r="K542" s="279"/>
      <c r="L542" s="279"/>
      <c r="M542" s="279"/>
      <c r="N542" s="279"/>
      <c r="O542" s="279"/>
      <c r="AU542" s="114"/>
      <c r="AV542" s="115" t="s">
        <v>1356</v>
      </c>
      <c r="AY542" s="114"/>
      <c r="BA542" s="114"/>
    </row>
    <row r="543" spans="1:53" ht="15.75" x14ac:dyDescent="0.25">
      <c r="A543" s="279" t="s">
        <v>1357</v>
      </c>
      <c r="B543" s="279"/>
      <c r="C543" s="279"/>
      <c r="D543" s="279"/>
      <c r="E543" s="279"/>
      <c r="F543" s="279"/>
      <c r="G543" s="279"/>
      <c r="H543" s="279"/>
      <c r="I543" s="279"/>
      <c r="J543" s="279"/>
      <c r="K543" s="279"/>
      <c r="L543" s="279"/>
      <c r="M543" s="279"/>
      <c r="N543" s="279"/>
      <c r="O543" s="279"/>
      <c r="AU543" s="114"/>
      <c r="AV543" s="115" t="s">
        <v>1357</v>
      </c>
      <c r="AY543" s="114"/>
      <c r="BA543" s="114"/>
    </row>
    <row r="544" spans="1:53" ht="15.75" x14ac:dyDescent="0.25">
      <c r="A544" s="280" t="s">
        <v>1358</v>
      </c>
      <c r="B544" s="281" t="s">
        <v>1359</v>
      </c>
      <c r="C544" s="282"/>
      <c r="D544" s="283"/>
      <c r="E544" s="284" t="s">
        <v>533</v>
      </c>
      <c r="F544" s="284"/>
      <c r="G544" s="284"/>
      <c r="H544" s="285" t="s">
        <v>526</v>
      </c>
      <c r="I544" s="303">
        <v>2</v>
      </c>
      <c r="J544" s="287">
        <v>2362.0500000000002</v>
      </c>
      <c r="K544" s="287">
        <v>4724.1000000000004</v>
      </c>
      <c r="L544" s="287" t="s">
        <v>200</v>
      </c>
      <c r="M544" s="287">
        <v>944.82</v>
      </c>
      <c r="N544" s="287">
        <v>5668.92</v>
      </c>
      <c r="O544" s="288"/>
      <c r="AU544" s="114"/>
      <c r="AV544" s="115"/>
      <c r="AW544" s="112" t="s">
        <v>1359</v>
      </c>
      <c r="AX544" s="112" t="s">
        <v>533</v>
      </c>
      <c r="AY544" s="114"/>
      <c r="BA544" s="114"/>
    </row>
    <row r="545" spans="1:53" ht="15.75" x14ac:dyDescent="0.25">
      <c r="A545" s="280" t="s">
        <v>1360</v>
      </c>
      <c r="B545" s="281" t="s">
        <v>1361</v>
      </c>
      <c r="C545" s="282"/>
      <c r="D545" s="283"/>
      <c r="E545" s="284" t="s">
        <v>1140</v>
      </c>
      <c r="F545" s="284"/>
      <c r="G545" s="284"/>
      <c r="H545" s="285" t="s">
        <v>199</v>
      </c>
      <c r="I545" s="291">
        <v>5.9999999999999995E-4</v>
      </c>
      <c r="J545" s="287">
        <v>8533.33</v>
      </c>
      <c r="K545" s="287">
        <v>5.12</v>
      </c>
      <c r="L545" s="287" t="s">
        <v>200</v>
      </c>
      <c r="M545" s="287">
        <v>1.02</v>
      </c>
      <c r="N545" s="287">
        <v>6.14</v>
      </c>
      <c r="O545" s="288"/>
      <c r="AU545" s="114"/>
      <c r="AV545" s="115"/>
      <c r="AW545" s="112" t="s">
        <v>1361</v>
      </c>
      <c r="AX545" s="112" t="s">
        <v>1140</v>
      </c>
      <c r="AY545" s="114"/>
      <c r="BA545" s="114"/>
    </row>
    <row r="546" spans="1:53" ht="30.75" x14ac:dyDescent="0.25">
      <c r="A546" s="280" t="s">
        <v>1362</v>
      </c>
      <c r="B546" s="281" t="s">
        <v>1363</v>
      </c>
      <c r="C546" s="282"/>
      <c r="D546" s="283"/>
      <c r="E546" s="284" t="s">
        <v>1364</v>
      </c>
      <c r="F546" s="284"/>
      <c r="G546" s="284"/>
      <c r="H546" s="285" t="s">
        <v>526</v>
      </c>
      <c r="I546" s="303">
        <v>2</v>
      </c>
      <c r="J546" s="287">
        <v>311.01</v>
      </c>
      <c r="K546" s="287">
        <v>622.02</v>
      </c>
      <c r="L546" s="287" t="s">
        <v>200</v>
      </c>
      <c r="M546" s="287">
        <v>124.4</v>
      </c>
      <c r="N546" s="287">
        <v>746.42</v>
      </c>
      <c r="O546" s="288"/>
      <c r="AU546" s="114"/>
      <c r="AV546" s="115"/>
      <c r="AW546" s="112" t="s">
        <v>1363</v>
      </c>
      <c r="AX546" s="112" t="s">
        <v>1364</v>
      </c>
      <c r="AY546" s="114"/>
      <c r="BA546" s="114"/>
    </row>
    <row r="547" spans="1:53" ht="15.75" x14ac:dyDescent="0.25">
      <c r="A547" s="279" t="s">
        <v>1365</v>
      </c>
      <c r="B547" s="279"/>
      <c r="C547" s="279"/>
      <c r="D547" s="279"/>
      <c r="E547" s="279"/>
      <c r="F547" s="279"/>
      <c r="G547" s="279"/>
      <c r="H547" s="279"/>
      <c r="I547" s="279"/>
      <c r="J547" s="279"/>
      <c r="K547" s="279"/>
      <c r="L547" s="279"/>
      <c r="M547" s="279"/>
      <c r="N547" s="279"/>
      <c r="O547" s="279"/>
      <c r="AU547" s="114"/>
      <c r="AV547" s="115" t="s">
        <v>1365</v>
      </c>
      <c r="AY547" s="114"/>
      <c r="BA547" s="114"/>
    </row>
    <row r="548" spans="1:53" ht="15.75" x14ac:dyDescent="0.25">
      <c r="A548" s="279" t="s">
        <v>1348</v>
      </c>
      <c r="B548" s="279"/>
      <c r="C548" s="279"/>
      <c r="D548" s="279"/>
      <c r="E548" s="279"/>
      <c r="F548" s="279"/>
      <c r="G548" s="279"/>
      <c r="H548" s="279"/>
      <c r="I548" s="279"/>
      <c r="J548" s="279"/>
      <c r="K548" s="279"/>
      <c r="L548" s="279"/>
      <c r="M548" s="279"/>
      <c r="N548" s="279"/>
      <c r="O548" s="279"/>
      <c r="AU548" s="114"/>
      <c r="AV548" s="115" t="s">
        <v>1348</v>
      </c>
      <c r="AY548" s="114"/>
      <c r="BA548" s="114"/>
    </row>
    <row r="549" spans="1:53" ht="15.75" x14ac:dyDescent="0.25">
      <c r="A549" s="280" t="s">
        <v>1366</v>
      </c>
      <c r="B549" s="281" t="s">
        <v>1367</v>
      </c>
      <c r="C549" s="282"/>
      <c r="D549" s="283"/>
      <c r="E549" s="284" t="s">
        <v>533</v>
      </c>
      <c r="F549" s="284"/>
      <c r="G549" s="284"/>
      <c r="H549" s="285" t="s">
        <v>526</v>
      </c>
      <c r="I549" s="303">
        <v>7</v>
      </c>
      <c r="J549" s="287">
        <v>2362.0500000000002</v>
      </c>
      <c r="K549" s="287">
        <v>16534.349999999999</v>
      </c>
      <c r="L549" s="287" t="s">
        <v>200</v>
      </c>
      <c r="M549" s="287">
        <v>3306.87</v>
      </c>
      <c r="N549" s="287">
        <v>19841.22</v>
      </c>
      <c r="O549" s="288"/>
      <c r="AU549" s="114"/>
      <c r="AV549" s="115"/>
      <c r="AW549" s="112" t="s">
        <v>1367</v>
      </c>
      <c r="AX549" s="112" t="s">
        <v>533</v>
      </c>
      <c r="AY549" s="114"/>
      <c r="BA549" s="114"/>
    </row>
    <row r="550" spans="1:53" ht="15.75" x14ac:dyDescent="0.25">
      <c r="A550" s="280" t="s">
        <v>1368</v>
      </c>
      <c r="B550" s="281" t="s">
        <v>1369</v>
      </c>
      <c r="C550" s="282"/>
      <c r="D550" s="283"/>
      <c r="E550" s="284" t="s">
        <v>1140</v>
      </c>
      <c r="F550" s="284"/>
      <c r="G550" s="284"/>
      <c r="H550" s="285" t="s">
        <v>199</v>
      </c>
      <c r="I550" s="291">
        <v>2.0999999999999999E-3</v>
      </c>
      <c r="J550" s="287">
        <v>8519.0499999999993</v>
      </c>
      <c r="K550" s="287">
        <v>17.89</v>
      </c>
      <c r="L550" s="287" t="s">
        <v>200</v>
      </c>
      <c r="M550" s="287">
        <v>3.58</v>
      </c>
      <c r="N550" s="287">
        <v>21.47</v>
      </c>
      <c r="O550" s="288"/>
      <c r="AU550" s="114"/>
      <c r="AV550" s="115"/>
      <c r="AW550" s="112" t="s">
        <v>1369</v>
      </c>
      <c r="AX550" s="112" t="s">
        <v>1140</v>
      </c>
      <c r="AY550" s="114"/>
      <c r="BA550" s="114"/>
    </row>
    <row r="551" spans="1:53" ht="45.75" x14ac:dyDescent="0.25">
      <c r="A551" s="280" t="s">
        <v>1370</v>
      </c>
      <c r="B551" s="281" t="s">
        <v>1371</v>
      </c>
      <c r="C551" s="282"/>
      <c r="D551" s="283"/>
      <c r="E551" s="284" t="s">
        <v>1355</v>
      </c>
      <c r="F551" s="284"/>
      <c r="G551" s="284"/>
      <c r="H551" s="285" t="s">
        <v>526</v>
      </c>
      <c r="I551" s="303">
        <v>7</v>
      </c>
      <c r="J551" s="287">
        <v>983.71</v>
      </c>
      <c r="K551" s="287">
        <v>6885.97</v>
      </c>
      <c r="L551" s="287" t="s">
        <v>200</v>
      </c>
      <c r="M551" s="287">
        <v>1377.19</v>
      </c>
      <c r="N551" s="287">
        <v>8263.16</v>
      </c>
      <c r="O551" s="288"/>
      <c r="AU551" s="114"/>
      <c r="AV551" s="115"/>
      <c r="AW551" s="112" t="s">
        <v>1371</v>
      </c>
      <c r="AX551" s="112" t="s">
        <v>1355</v>
      </c>
      <c r="AY551" s="114"/>
      <c r="BA551" s="114"/>
    </row>
    <row r="552" spans="1:53" ht="15.75" x14ac:dyDescent="0.25">
      <c r="A552" s="279" t="s">
        <v>1372</v>
      </c>
      <c r="B552" s="279"/>
      <c r="C552" s="279"/>
      <c r="D552" s="279"/>
      <c r="E552" s="279"/>
      <c r="F552" s="279"/>
      <c r="G552" s="279"/>
      <c r="H552" s="279"/>
      <c r="I552" s="279"/>
      <c r="J552" s="279"/>
      <c r="K552" s="279"/>
      <c r="L552" s="279"/>
      <c r="M552" s="279"/>
      <c r="N552" s="279"/>
      <c r="O552" s="279"/>
      <c r="AU552" s="114"/>
      <c r="AV552" s="115" t="s">
        <v>1372</v>
      </c>
      <c r="AY552" s="114"/>
      <c r="BA552" s="114"/>
    </row>
    <row r="553" spans="1:53" ht="15.75" x14ac:dyDescent="0.25">
      <c r="A553" s="279" t="s">
        <v>1348</v>
      </c>
      <c r="B553" s="279"/>
      <c r="C553" s="279"/>
      <c r="D553" s="279"/>
      <c r="E553" s="279"/>
      <c r="F553" s="279"/>
      <c r="G553" s="279"/>
      <c r="H553" s="279"/>
      <c r="I553" s="279"/>
      <c r="J553" s="279"/>
      <c r="K553" s="279"/>
      <c r="L553" s="279"/>
      <c r="M553" s="279"/>
      <c r="N553" s="279"/>
      <c r="O553" s="279"/>
      <c r="AU553" s="114"/>
      <c r="AV553" s="115" t="s">
        <v>1348</v>
      </c>
      <c r="AY553" s="114"/>
      <c r="BA553" s="114"/>
    </row>
    <row r="554" spans="1:53" ht="15.75" x14ac:dyDescent="0.25">
      <c r="A554" s="280" t="s">
        <v>1373</v>
      </c>
      <c r="B554" s="281" t="s">
        <v>1374</v>
      </c>
      <c r="C554" s="282"/>
      <c r="D554" s="283"/>
      <c r="E554" s="284" t="s">
        <v>533</v>
      </c>
      <c r="F554" s="284"/>
      <c r="G554" s="284"/>
      <c r="H554" s="285" t="s">
        <v>526</v>
      </c>
      <c r="I554" s="303">
        <v>2</v>
      </c>
      <c r="J554" s="287">
        <v>2362.0500000000002</v>
      </c>
      <c r="K554" s="287">
        <v>4724.1000000000004</v>
      </c>
      <c r="L554" s="287" t="s">
        <v>200</v>
      </c>
      <c r="M554" s="287">
        <v>944.82</v>
      </c>
      <c r="N554" s="287">
        <v>5668.92</v>
      </c>
      <c r="O554" s="288"/>
      <c r="AU554" s="114"/>
      <c r="AV554" s="115"/>
      <c r="AW554" s="112" t="s">
        <v>1374</v>
      </c>
      <c r="AX554" s="112" t="s">
        <v>533</v>
      </c>
      <c r="AY554" s="114"/>
      <c r="BA554" s="114"/>
    </row>
    <row r="555" spans="1:53" ht="15.75" x14ac:dyDescent="0.25">
      <c r="A555" s="280" t="s">
        <v>1375</v>
      </c>
      <c r="B555" s="281" t="s">
        <v>1376</v>
      </c>
      <c r="C555" s="282"/>
      <c r="D555" s="283"/>
      <c r="E555" s="284" t="s">
        <v>1140</v>
      </c>
      <c r="F555" s="284"/>
      <c r="G555" s="284"/>
      <c r="H555" s="285" t="s">
        <v>199</v>
      </c>
      <c r="I555" s="291">
        <v>5.9999999999999995E-4</v>
      </c>
      <c r="J555" s="287">
        <v>8533.33</v>
      </c>
      <c r="K555" s="287">
        <v>5.12</v>
      </c>
      <c r="L555" s="287" t="s">
        <v>200</v>
      </c>
      <c r="M555" s="287">
        <v>1.02</v>
      </c>
      <c r="N555" s="287">
        <v>6.14</v>
      </c>
      <c r="O555" s="288"/>
      <c r="AU555" s="114"/>
      <c r="AV555" s="115"/>
      <c r="AW555" s="112" t="s">
        <v>1376</v>
      </c>
      <c r="AX555" s="112" t="s">
        <v>1140</v>
      </c>
      <c r="AY555" s="114"/>
      <c r="BA555" s="114"/>
    </row>
    <row r="556" spans="1:53" ht="45.75" x14ac:dyDescent="0.25">
      <c r="A556" s="280" t="s">
        <v>1377</v>
      </c>
      <c r="B556" s="281" t="s">
        <v>1378</v>
      </c>
      <c r="C556" s="282"/>
      <c r="D556" s="283"/>
      <c r="E556" s="284" t="s">
        <v>1355</v>
      </c>
      <c r="F556" s="284"/>
      <c r="G556" s="284"/>
      <c r="H556" s="285" t="s">
        <v>526</v>
      </c>
      <c r="I556" s="303">
        <v>2</v>
      </c>
      <c r="J556" s="287">
        <v>983.72</v>
      </c>
      <c r="K556" s="287">
        <v>1967.44</v>
      </c>
      <c r="L556" s="287" t="s">
        <v>200</v>
      </c>
      <c r="M556" s="287">
        <v>393.49</v>
      </c>
      <c r="N556" s="287">
        <v>2360.9299999999998</v>
      </c>
      <c r="O556" s="288"/>
      <c r="AU556" s="114"/>
      <c r="AV556" s="115"/>
      <c r="AW556" s="112" t="s">
        <v>1378</v>
      </c>
      <c r="AX556" s="112" t="s">
        <v>1355</v>
      </c>
      <c r="AY556" s="114"/>
      <c r="BA556" s="114"/>
    </row>
    <row r="557" spans="1:53" ht="15.75" x14ac:dyDescent="0.25">
      <c r="A557" s="279" t="s">
        <v>1379</v>
      </c>
      <c r="B557" s="279"/>
      <c r="C557" s="279"/>
      <c r="D557" s="279"/>
      <c r="E557" s="279"/>
      <c r="F557" s="279"/>
      <c r="G557" s="279"/>
      <c r="H557" s="279"/>
      <c r="I557" s="279"/>
      <c r="J557" s="279"/>
      <c r="K557" s="279"/>
      <c r="L557" s="279"/>
      <c r="M557" s="279"/>
      <c r="N557" s="279"/>
      <c r="O557" s="279"/>
      <c r="AU557" s="114"/>
      <c r="AV557" s="115" t="s">
        <v>1379</v>
      </c>
      <c r="AY557" s="114"/>
      <c r="BA557" s="114"/>
    </row>
    <row r="558" spans="1:53" ht="15.75" x14ac:dyDescent="0.25">
      <c r="A558" s="279" t="s">
        <v>1348</v>
      </c>
      <c r="B558" s="279"/>
      <c r="C558" s="279"/>
      <c r="D558" s="279"/>
      <c r="E558" s="279"/>
      <c r="F558" s="279"/>
      <c r="G558" s="279"/>
      <c r="H558" s="279"/>
      <c r="I558" s="279"/>
      <c r="J558" s="279"/>
      <c r="K558" s="279"/>
      <c r="L558" s="279"/>
      <c r="M558" s="279"/>
      <c r="N558" s="279"/>
      <c r="O558" s="279"/>
      <c r="AU558" s="114"/>
      <c r="AV558" s="115" t="s">
        <v>1348</v>
      </c>
      <c r="AY558" s="114"/>
      <c r="BA558" s="114"/>
    </row>
    <row r="559" spans="1:53" ht="15.75" x14ac:dyDescent="0.25">
      <c r="A559" s="280" t="s">
        <v>1380</v>
      </c>
      <c r="B559" s="281" t="s">
        <v>1381</v>
      </c>
      <c r="C559" s="282"/>
      <c r="D559" s="283"/>
      <c r="E559" s="284" t="s">
        <v>533</v>
      </c>
      <c r="F559" s="284"/>
      <c r="G559" s="284"/>
      <c r="H559" s="285" t="s">
        <v>526</v>
      </c>
      <c r="I559" s="303">
        <v>8</v>
      </c>
      <c r="J559" s="287">
        <v>2362.0500000000002</v>
      </c>
      <c r="K559" s="287">
        <v>18896.400000000001</v>
      </c>
      <c r="L559" s="287" t="s">
        <v>200</v>
      </c>
      <c r="M559" s="287">
        <v>3779.28</v>
      </c>
      <c r="N559" s="287">
        <v>22675.68</v>
      </c>
      <c r="O559" s="288"/>
      <c r="AU559" s="114"/>
      <c r="AV559" s="115"/>
      <c r="AW559" s="112" t="s">
        <v>1381</v>
      </c>
      <c r="AX559" s="112" t="s">
        <v>533</v>
      </c>
      <c r="AY559" s="114"/>
      <c r="BA559" s="114"/>
    </row>
    <row r="560" spans="1:53" ht="15.75" x14ac:dyDescent="0.25">
      <c r="A560" s="280" t="s">
        <v>1382</v>
      </c>
      <c r="B560" s="281" t="s">
        <v>1383</v>
      </c>
      <c r="C560" s="282"/>
      <c r="D560" s="283"/>
      <c r="E560" s="284" t="s">
        <v>1140</v>
      </c>
      <c r="F560" s="284"/>
      <c r="G560" s="284"/>
      <c r="H560" s="285" t="s">
        <v>199</v>
      </c>
      <c r="I560" s="291">
        <v>2.3999999999999998E-3</v>
      </c>
      <c r="J560" s="287">
        <v>8520.83</v>
      </c>
      <c r="K560" s="287">
        <v>20.45</v>
      </c>
      <c r="L560" s="287" t="s">
        <v>200</v>
      </c>
      <c r="M560" s="287">
        <v>4.09</v>
      </c>
      <c r="N560" s="287">
        <v>24.54</v>
      </c>
      <c r="O560" s="288"/>
      <c r="AU560" s="114"/>
      <c r="AV560" s="115"/>
      <c r="AW560" s="112" t="s">
        <v>1383</v>
      </c>
      <c r="AX560" s="112" t="s">
        <v>1140</v>
      </c>
      <c r="AY560" s="114"/>
      <c r="BA560" s="114"/>
    </row>
    <row r="561" spans="1:53" ht="45.75" x14ac:dyDescent="0.25">
      <c r="A561" s="280" t="s">
        <v>1384</v>
      </c>
      <c r="B561" s="281" t="s">
        <v>1385</v>
      </c>
      <c r="C561" s="282"/>
      <c r="D561" s="283"/>
      <c r="E561" s="284" t="s">
        <v>1355</v>
      </c>
      <c r="F561" s="284"/>
      <c r="G561" s="284"/>
      <c r="H561" s="285" t="s">
        <v>526</v>
      </c>
      <c r="I561" s="303">
        <v>8</v>
      </c>
      <c r="J561" s="287">
        <v>983.71</v>
      </c>
      <c r="K561" s="287">
        <v>7869.68</v>
      </c>
      <c r="L561" s="287" t="s">
        <v>200</v>
      </c>
      <c r="M561" s="287">
        <v>1573.94</v>
      </c>
      <c r="N561" s="287">
        <v>9443.6200000000008</v>
      </c>
      <c r="O561" s="288"/>
      <c r="AU561" s="114"/>
      <c r="AV561" s="115"/>
      <c r="AW561" s="112" t="s">
        <v>1385</v>
      </c>
      <c r="AX561" s="112" t="s">
        <v>1355</v>
      </c>
      <c r="AY561" s="114"/>
      <c r="BA561" s="114"/>
    </row>
    <row r="562" spans="1:53" ht="15.75" x14ac:dyDescent="0.25">
      <c r="A562" s="279" t="s">
        <v>1386</v>
      </c>
      <c r="B562" s="279"/>
      <c r="C562" s="279"/>
      <c r="D562" s="279"/>
      <c r="E562" s="279"/>
      <c r="F562" s="279"/>
      <c r="G562" s="279"/>
      <c r="H562" s="279"/>
      <c r="I562" s="279"/>
      <c r="J562" s="279"/>
      <c r="K562" s="279"/>
      <c r="L562" s="279"/>
      <c r="M562" s="279"/>
      <c r="N562" s="279"/>
      <c r="O562" s="279"/>
      <c r="AU562" s="114"/>
      <c r="AV562" s="115" t="s">
        <v>1386</v>
      </c>
      <c r="AY562" s="114"/>
      <c r="BA562" s="114"/>
    </row>
    <row r="563" spans="1:53" ht="15.75" x14ac:dyDescent="0.25">
      <c r="A563" s="279" t="s">
        <v>1348</v>
      </c>
      <c r="B563" s="279"/>
      <c r="C563" s="279"/>
      <c r="D563" s="279"/>
      <c r="E563" s="279"/>
      <c r="F563" s="279"/>
      <c r="G563" s="279"/>
      <c r="H563" s="279"/>
      <c r="I563" s="279"/>
      <c r="J563" s="279"/>
      <c r="K563" s="279"/>
      <c r="L563" s="279"/>
      <c r="M563" s="279"/>
      <c r="N563" s="279"/>
      <c r="O563" s="279"/>
      <c r="AU563" s="114"/>
      <c r="AV563" s="115" t="s">
        <v>1348</v>
      </c>
      <c r="AY563" s="114"/>
      <c r="BA563" s="114"/>
    </row>
    <row r="564" spans="1:53" ht="15.75" x14ac:dyDescent="0.25">
      <c r="A564" s="280" t="s">
        <v>1387</v>
      </c>
      <c r="B564" s="281" t="s">
        <v>1388</v>
      </c>
      <c r="C564" s="282"/>
      <c r="D564" s="283"/>
      <c r="E564" s="284" t="s">
        <v>533</v>
      </c>
      <c r="F564" s="284"/>
      <c r="G564" s="284"/>
      <c r="H564" s="285" t="s">
        <v>526</v>
      </c>
      <c r="I564" s="303">
        <v>2</v>
      </c>
      <c r="J564" s="287">
        <v>2362.0500000000002</v>
      </c>
      <c r="K564" s="287">
        <v>4724.1000000000004</v>
      </c>
      <c r="L564" s="287" t="s">
        <v>200</v>
      </c>
      <c r="M564" s="287">
        <v>944.82</v>
      </c>
      <c r="N564" s="287">
        <v>5668.92</v>
      </c>
      <c r="O564" s="288"/>
      <c r="AU564" s="114"/>
      <c r="AV564" s="115"/>
      <c r="AW564" s="112" t="s">
        <v>1388</v>
      </c>
      <c r="AX564" s="112" t="s">
        <v>533</v>
      </c>
      <c r="AY564" s="114"/>
      <c r="BA564" s="114"/>
    </row>
    <row r="565" spans="1:53" ht="15.75" x14ac:dyDescent="0.25">
      <c r="A565" s="280" t="s">
        <v>1389</v>
      </c>
      <c r="B565" s="281" t="s">
        <v>1390</v>
      </c>
      <c r="C565" s="282"/>
      <c r="D565" s="283"/>
      <c r="E565" s="284" t="s">
        <v>1140</v>
      </c>
      <c r="F565" s="284"/>
      <c r="G565" s="284"/>
      <c r="H565" s="285" t="s">
        <v>199</v>
      </c>
      <c r="I565" s="291">
        <v>5.9999999999999995E-4</v>
      </c>
      <c r="J565" s="287">
        <v>8533.33</v>
      </c>
      <c r="K565" s="287">
        <v>5.12</v>
      </c>
      <c r="L565" s="287" t="s">
        <v>200</v>
      </c>
      <c r="M565" s="287">
        <v>1.02</v>
      </c>
      <c r="N565" s="287">
        <v>6.14</v>
      </c>
      <c r="O565" s="288"/>
      <c r="AU565" s="114"/>
      <c r="AV565" s="115"/>
      <c r="AW565" s="112" t="s">
        <v>1390</v>
      </c>
      <c r="AX565" s="112" t="s">
        <v>1140</v>
      </c>
      <c r="AY565" s="114"/>
      <c r="BA565" s="114"/>
    </row>
    <row r="566" spans="1:53" ht="45.75" x14ac:dyDescent="0.25">
      <c r="A566" s="280" t="s">
        <v>1391</v>
      </c>
      <c r="B566" s="281" t="s">
        <v>1392</v>
      </c>
      <c r="C566" s="282"/>
      <c r="D566" s="283"/>
      <c r="E566" s="284" t="s">
        <v>1355</v>
      </c>
      <c r="F566" s="284"/>
      <c r="G566" s="284"/>
      <c r="H566" s="285" t="s">
        <v>526</v>
      </c>
      <c r="I566" s="303">
        <v>2</v>
      </c>
      <c r="J566" s="287">
        <v>983.72</v>
      </c>
      <c r="K566" s="287">
        <v>1967.44</v>
      </c>
      <c r="L566" s="287" t="s">
        <v>200</v>
      </c>
      <c r="M566" s="287">
        <v>393.49</v>
      </c>
      <c r="N566" s="287">
        <v>2360.9299999999998</v>
      </c>
      <c r="O566" s="288"/>
      <c r="AU566" s="114"/>
      <c r="AV566" s="115"/>
      <c r="AW566" s="112" t="s">
        <v>1392</v>
      </c>
      <c r="AX566" s="112" t="s">
        <v>1355</v>
      </c>
      <c r="AY566" s="114"/>
      <c r="BA566" s="114"/>
    </row>
    <row r="567" spans="1:53" ht="15.75" x14ac:dyDescent="0.25">
      <c r="A567" s="279" t="s">
        <v>1393</v>
      </c>
      <c r="B567" s="279"/>
      <c r="C567" s="279"/>
      <c r="D567" s="279"/>
      <c r="E567" s="279"/>
      <c r="F567" s="279"/>
      <c r="G567" s="279"/>
      <c r="H567" s="279"/>
      <c r="I567" s="279"/>
      <c r="J567" s="279"/>
      <c r="K567" s="279"/>
      <c r="L567" s="279"/>
      <c r="M567" s="279"/>
      <c r="N567" s="279"/>
      <c r="O567" s="279"/>
      <c r="AU567" s="114"/>
      <c r="AV567" s="115" t="s">
        <v>1393</v>
      </c>
      <c r="AY567" s="114"/>
      <c r="BA567" s="114"/>
    </row>
    <row r="568" spans="1:53" ht="15.75" x14ac:dyDescent="0.25">
      <c r="A568" s="279" t="s">
        <v>1348</v>
      </c>
      <c r="B568" s="279"/>
      <c r="C568" s="279"/>
      <c r="D568" s="279"/>
      <c r="E568" s="279"/>
      <c r="F568" s="279"/>
      <c r="G568" s="279"/>
      <c r="H568" s="279"/>
      <c r="I568" s="279"/>
      <c r="J568" s="279"/>
      <c r="K568" s="279"/>
      <c r="L568" s="279"/>
      <c r="M568" s="279"/>
      <c r="N568" s="279"/>
      <c r="O568" s="279"/>
      <c r="AU568" s="114"/>
      <c r="AV568" s="115" t="s">
        <v>1348</v>
      </c>
      <c r="AY568" s="114"/>
      <c r="BA568" s="114"/>
    </row>
    <row r="569" spans="1:53" ht="15.75" x14ac:dyDescent="0.25">
      <c r="A569" s="280" t="s">
        <v>1394</v>
      </c>
      <c r="B569" s="281" t="s">
        <v>1395</v>
      </c>
      <c r="C569" s="282"/>
      <c r="D569" s="283"/>
      <c r="E569" s="284" t="s">
        <v>533</v>
      </c>
      <c r="F569" s="284"/>
      <c r="G569" s="284"/>
      <c r="H569" s="285" t="s">
        <v>526</v>
      </c>
      <c r="I569" s="303">
        <v>56</v>
      </c>
      <c r="J569" s="287">
        <v>2362.0500000000002</v>
      </c>
      <c r="K569" s="287">
        <v>132274.79999999999</v>
      </c>
      <c r="L569" s="287" t="s">
        <v>200</v>
      </c>
      <c r="M569" s="287">
        <v>26454.959999999999</v>
      </c>
      <c r="N569" s="287">
        <v>158729.76</v>
      </c>
      <c r="O569" s="288"/>
      <c r="AU569" s="114"/>
      <c r="AV569" s="115"/>
      <c r="AW569" s="112" t="s">
        <v>1395</v>
      </c>
      <c r="AX569" s="112" t="s">
        <v>533</v>
      </c>
      <c r="AY569" s="114"/>
      <c r="BA569" s="114"/>
    </row>
    <row r="570" spans="1:53" ht="15.75" x14ac:dyDescent="0.25">
      <c r="A570" s="280" t="s">
        <v>1396</v>
      </c>
      <c r="B570" s="281" t="s">
        <v>1397</v>
      </c>
      <c r="C570" s="282"/>
      <c r="D570" s="283"/>
      <c r="E570" s="284" t="s">
        <v>1140</v>
      </c>
      <c r="F570" s="284"/>
      <c r="G570" s="284"/>
      <c r="H570" s="285" t="s">
        <v>199</v>
      </c>
      <c r="I570" s="291">
        <v>1.6799999999999999E-2</v>
      </c>
      <c r="J570" s="287">
        <v>8514.2900000000009</v>
      </c>
      <c r="K570" s="287">
        <v>143.04</v>
      </c>
      <c r="L570" s="287" t="s">
        <v>200</v>
      </c>
      <c r="M570" s="287">
        <v>28.61</v>
      </c>
      <c r="N570" s="287">
        <v>171.65</v>
      </c>
      <c r="O570" s="288"/>
      <c r="AU570" s="114"/>
      <c r="AV570" s="115"/>
      <c r="AW570" s="112" t="s">
        <v>1397</v>
      </c>
      <c r="AX570" s="112" t="s">
        <v>1140</v>
      </c>
      <c r="AY570" s="114"/>
      <c r="BA570" s="114"/>
    </row>
    <row r="571" spans="1:53" ht="45.75" x14ac:dyDescent="0.25">
      <c r="A571" s="280" t="s">
        <v>1398</v>
      </c>
      <c r="B571" s="281" t="s">
        <v>1399</v>
      </c>
      <c r="C571" s="282"/>
      <c r="D571" s="283"/>
      <c r="E571" s="284" t="s">
        <v>1400</v>
      </c>
      <c r="F571" s="284"/>
      <c r="G571" s="284"/>
      <c r="H571" s="285" t="s">
        <v>526</v>
      </c>
      <c r="I571" s="303">
        <v>14</v>
      </c>
      <c r="J571" s="287">
        <v>934.61</v>
      </c>
      <c r="K571" s="287">
        <v>13084.54</v>
      </c>
      <c r="L571" s="287" t="s">
        <v>200</v>
      </c>
      <c r="M571" s="287">
        <v>2616.91</v>
      </c>
      <c r="N571" s="287">
        <v>15701.45</v>
      </c>
      <c r="O571" s="288"/>
      <c r="AU571" s="114"/>
      <c r="AV571" s="115"/>
      <c r="AW571" s="112" t="s">
        <v>1399</v>
      </c>
      <c r="AX571" s="112" t="s">
        <v>1400</v>
      </c>
      <c r="AY571" s="114"/>
      <c r="BA571" s="114"/>
    </row>
    <row r="572" spans="1:53" ht="45.75" x14ac:dyDescent="0.25">
      <c r="A572" s="280" t="s">
        <v>1401</v>
      </c>
      <c r="B572" s="281" t="s">
        <v>1402</v>
      </c>
      <c r="C572" s="282"/>
      <c r="D572" s="283"/>
      <c r="E572" s="284" t="s">
        <v>1403</v>
      </c>
      <c r="F572" s="284"/>
      <c r="G572" s="284"/>
      <c r="H572" s="285" t="s">
        <v>526</v>
      </c>
      <c r="I572" s="303">
        <v>14</v>
      </c>
      <c r="J572" s="287">
        <v>1192.79</v>
      </c>
      <c r="K572" s="287">
        <v>16699.060000000001</v>
      </c>
      <c r="L572" s="287" t="s">
        <v>200</v>
      </c>
      <c r="M572" s="287">
        <v>3339.81</v>
      </c>
      <c r="N572" s="287">
        <v>20038.87</v>
      </c>
      <c r="O572" s="288"/>
      <c r="AU572" s="114"/>
      <c r="AV572" s="115"/>
      <c r="AW572" s="112" t="s">
        <v>1402</v>
      </c>
      <c r="AX572" s="112" t="s">
        <v>1403</v>
      </c>
      <c r="AY572" s="114"/>
      <c r="BA572" s="114"/>
    </row>
    <row r="573" spans="1:53" ht="45.75" x14ac:dyDescent="0.25">
      <c r="A573" s="280" t="s">
        <v>1404</v>
      </c>
      <c r="B573" s="281" t="s">
        <v>1405</v>
      </c>
      <c r="C573" s="282"/>
      <c r="D573" s="283"/>
      <c r="E573" s="284" t="s">
        <v>1406</v>
      </c>
      <c r="F573" s="284"/>
      <c r="G573" s="284"/>
      <c r="H573" s="285" t="s">
        <v>526</v>
      </c>
      <c r="I573" s="303">
        <v>28</v>
      </c>
      <c r="J573" s="287">
        <v>1827.9</v>
      </c>
      <c r="K573" s="287">
        <v>51181.2</v>
      </c>
      <c r="L573" s="287" t="s">
        <v>200</v>
      </c>
      <c r="M573" s="287">
        <v>10236.24</v>
      </c>
      <c r="N573" s="287">
        <v>61417.440000000002</v>
      </c>
      <c r="O573" s="288"/>
      <c r="AU573" s="114"/>
      <c r="AV573" s="115"/>
      <c r="AW573" s="112" t="s">
        <v>1405</v>
      </c>
      <c r="AX573" s="112" t="s">
        <v>1406</v>
      </c>
      <c r="AY573" s="114"/>
      <c r="BA573" s="114"/>
    </row>
    <row r="574" spans="1:53" ht="15.75" x14ac:dyDescent="0.25">
      <c r="A574" s="279" t="s">
        <v>1407</v>
      </c>
      <c r="B574" s="279"/>
      <c r="C574" s="279"/>
      <c r="D574" s="279"/>
      <c r="E574" s="279"/>
      <c r="F574" s="279"/>
      <c r="G574" s="279"/>
      <c r="H574" s="279"/>
      <c r="I574" s="279"/>
      <c r="J574" s="279"/>
      <c r="K574" s="279"/>
      <c r="L574" s="279"/>
      <c r="M574" s="279"/>
      <c r="N574" s="279"/>
      <c r="O574" s="279"/>
      <c r="AU574" s="114"/>
      <c r="AV574" s="115" t="s">
        <v>1407</v>
      </c>
      <c r="AY574" s="114"/>
      <c r="BA574" s="114"/>
    </row>
    <row r="575" spans="1:53" ht="15.75" x14ac:dyDescent="0.25">
      <c r="A575" s="279" t="s">
        <v>1408</v>
      </c>
      <c r="B575" s="279"/>
      <c r="C575" s="279"/>
      <c r="D575" s="279"/>
      <c r="E575" s="279"/>
      <c r="F575" s="279"/>
      <c r="G575" s="279"/>
      <c r="H575" s="279"/>
      <c r="I575" s="279"/>
      <c r="J575" s="279"/>
      <c r="K575" s="279"/>
      <c r="L575" s="279"/>
      <c r="M575" s="279"/>
      <c r="N575" s="279"/>
      <c r="O575" s="279"/>
      <c r="AU575" s="114"/>
      <c r="AV575" s="115" t="s">
        <v>1408</v>
      </c>
      <c r="AY575" s="114"/>
      <c r="BA575" s="114"/>
    </row>
    <row r="576" spans="1:53" ht="15.75" x14ac:dyDescent="0.25">
      <c r="A576" s="280" t="s">
        <v>1409</v>
      </c>
      <c r="B576" s="281" t="s">
        <v>1410</v>
      </c>
      <c r="C576" s="282"/>
      <c r="D576" s="283"/>
      <c r="E576" s="284" t="s">
        <v>1411</v>
      </c>
      <c r="F576" s="284"/>
      <c r="G576" s="284"/>
      <c r="H576" s="285" t="s">
        <v>526</v>
      </c>
      <c r="I576" s="303">
        <v>2</v>
      </c>
      <c r="J576" s="287">
        <v>7602.61</v>
      </c>
      <c r="K576" s="287">
        <v>15205.22</v>
      </c>
      <c r="L576" s="287" t="s">
        <v>200</v>
      </c>
      <c r="M576" s="287">
        <v>3041.04</v>
      </c>
      <c r="N576" s="287">
        <v>18246.259999999998</v>
      </c>
      <c r="O576" s="288"/>
      <c r="AU576" s="114"/>
      <c r="AV576" s="115"/>
      <c r="AW576" s="112" t="s">
        <v>1410</v>
      </c>
      <c r="AX576" s="112" t="s">
        <v>1411</v>
      </c>
      <c r="AY576" s="114"/>
      <c r="BA576" s="114"/>
    </row>
    <row r="577" spans="1:53" ht="19.5" x14ac:dyDescent="0.25">
      <c r="A577" s="280" t="s">
        <v>1412</v>
      </c>
      <c r="B577" s="281" t="s">
        <v>1413</v>
      </c>
      <c r="C577" s="282"/>
      <c r="D577" s="283"/>
      <c r="E577" s="284" t="s">
        <v>1414</v>
      </c>
      <c r="F577" s="284"/>
      <c r="G577" s="284"/>
      <c r="H577" s="285" t="s">
        <v>526</v>
      </c>
      <c r="I577" s="303">
        <v>1</v>
      </c>
      <c r="J577" s="287">
        <v>267371.48</v>
      </c>
      <c r="K577" s="287">
        <v>267371.48</v>
      </c>
      <c r="L577" s="287" t="s">
        <v>200</v>
      </c>
      <c r="M577" s="287">
        <v>53474.3</v>
      </c>
      <c r="N577" s="287">
        <v>320845.78000000003</v>
      </c>
      <c r="O577" s="288"/>
      <c r="AU577" s="114"/>
      <c r="AV577" s="115"/>
      <c r="AW577" s="112" t="s">
        <v>1413</v>
      </c>
      <c r="AX577" s="112" t="s">
        <v>1414</v>
      </c>
      <c r="AY577" s="114"/>
      <c r="BA577" s="114"/>
    </row>
    <row r="578" spans="1:53" ht="15.75" x14ac:dyDescent="0.25">
      <c r="A578" s="280" t="s">
        <v>1415</v>
      </c>
      <c r="B578" s="281" t="s">
        <v>1416</v>
      </c>
      <c r="C578" s="282"/>
      <c r="D578" s="283"/>
      <c r="E578" s="284" t="s">
        <v>533</v>
      </c>
      <c r="F578" s="284"/>
      <c r="G578" s="284"/>
      <c r="H578" s="285" t="s">
        <v>526</v>
      </c>
      <c r="I578" s="303">
        <v>6</v>
      </c>
      <c r="J578" s="287">
        <v>2362.04</v>
      </c>
      <c r="K578" s="287">
        <v>14172.24</v>
      </c>
      <c r="L578" s="287" t="s">
        <v>200</v>
      </c>
      <c r="M578" s="287">
        <v>2834.45</v>
      </c>
      <c r="N578" s="287">
        <v>17006.689999999999</v>
      </c>
      <c r="O578" s="288"/>
      <c r="AU578" s="114"/>
      <c r="AV578" s="115"/>
      <c r="AW578" s="112" t="s">
        <v>1416</v>
      </c>
      <c r="AX578" s="112" t="s">
        <v>533</v>
      </c>
      <c r="AY578" s="114"/>
      <c r="BA578" s="114"/>
    </row>
    <row r="579" spans="1:53" ht="15.75" x14ac:dyDescent="0.25">
      <c r="A579" s="280" t="s">
        <v>1417</v>
      </c>
      <c r="B579" s="281" t="s">
        <v>1418</v>
      </c>
      <c r="C579" s="282"/>
      <c r="D579" s="283"/>
      <c r="E579" s="284" t="s">
        <v>1140</v>
      </c>
      <c r="F579" s="284"/>
      <c r="G579" s="284"/>
      <c r="H579" s="285" t="s">
        <v>199</v>
      </c>
      <c r="I579" s="291">
        <v>1.8E-3</v>
      </c>
      <c r="J579" s="287">
        <v>8522.2199999999993</v>
      </c>
      <c r="K579" s="287">
        <v>15.34</v>
      </c>
      <c r="L579" s="287" t="s">
        <v>200</v>
      </c>
      <c r="M579" s="287">
        <v>3.07</v>
      </c>
      <c r="N579" s="287">
        <v>18.41</v>
      </c>
      <c r="O579" s="288"/>
      <c r="AU579" s="114"/>
      <c r="AV579" s="115"/>
      <c r="AW579" s="112" t="s">
        <v>1418</v>
      </c>
      <c r="AX579" s="112" t="s">
        <v>1140</v>
      </c>
      <c r="AY579" s="114"/>
      <c r="BA579" s="114"/>
    </row>
    <row r="580" spans="1:53" ht="30.75" x14ac:dyDescent="0.25">
      <c r="A580" s="280" t="s">
        <v>1419</v>
      </c>
      <c r="B580" s="281" t="s">
        <v>1420</v>
      </c>
      <c r="C580" s="282"/>
      <c r="D580" s="283"/>
      <c r="E580" s="284" t="s">
        <v>1421</v>
      </c>
      <c r="F580" s="284"/>
      <c r="G580" s="284"/>
      <c r="H580" s="285" t="s">
        <v>526</v>
      </c>
      <c r="I580" s="303">
        <v>2</v>
      </c>
      <c r="J580" s="287">
        <v>6545.84</v>
      </c>
      <c r="K580" s="287">
        <v>13091.68</v>
      </c>
      <c r="L580" s="287" t="s">
        <v>200</v>
      </c>
      <c r="M580" s="287">
        <v>2618.34</v>
      </c>
      <c r="N580" s="287">
        <v>15710.02</v>
      </c>
      <c r="O580" s="288"/>
      <c r="AU580" s="114"/>
      <c r="AV580" s="115"/>
      <c r="AW580" s="112" t="s">
        <v>1420</v>
      </c>
      <c r="AX580" s="112" t="s">
        <v>1421</v>
      </c>
      <c r="AY580" s="114"/>
      <c r="BA580" s="114"/>
    </row>
    <row r="581" spans="1:53" ht="30.75" x14ac:dyDescent="0.25">
      <c r="A581" s="280" t="s">
        <v>1422</v>
      </c>
      <c r="B581" s="281" t="s">
        <v>1423</v>
      </c>
      <c r="C581" s="282"/>
      <c r="D581" s="283"/>
      <c r="E581" s="284" t="s">
        <v>1424</v>
      </c>
      <c r="F581" s="284"/>
      <c r="G581" s="284"/>
      <c r="H581" s="285" t="s">
        <v>526</v>
      </c>
      <c r="I581" s="303">
        <v>4</v>
      </c>
      <c r="J581" s="287">
        <v>4494.2299999999996</v>
      </c>
      <c r="K581" s="287">
        <v>17976.919999999998</v>
      </c>
      <c r="L581" s="287" t="s">
        <v>200</v>
      </c>
      <c r="M581" s="287">
        <v>3595.38</v>
      </c>
      <c r="N581" s="287">
        <v>21572.3</v>
      </c>
      <c r="O581" s="288"/>
      <c r="AU581" s="114"/>
      <c r="AV581" s="115"/>
      <c r="AW581" s="112" t="s">
        <v>1423</v>
      </c>
      <c r="AX581" s="112" t="s">
        <v>1424</v>
      </c>
      <c r="AY581" s="114"/>
      <c r="BA581" s="114"/>
    </row>
    <row r="582" spans="1:53" ht="15.75" x14ac:dyDescent="0.25">
      <c r="A582" s="279" t="s">
        <v>1425</v>
      </c>
      <c r="B582" s="279"/>
      <c r="C582" s="279"/>
      <c r="D582" s="279"/>
      <c r="E582" s="279"/>
      <c r="F582" s="279"/>
      <c r="G582" s="279"/>
      <c r="H582" s="279"/>
      <c r="I582" s="279"/>
      <c r="J582" s="279"/>
      <c r="K582" s="279"/>
      <c r="L582" s="279"/>
      <c r="M582" s="279"/>
      <c r="N582" s="279"/>
      <c r="O582" s="279"/>
      <c r="AU582" s="114"/>
      <c r="AV582" s="115" t="s">
        <v>1425</v>
      </c>
      <c r="AY582" s="114"/>
      <c r="BA582" s="114"/>
    </row>
    <row r="583" spans="1:53" ht="15.75" x14ac:dyDescent="0.25">
      <c r="A583" s="279" t="s">
        <v>1426</v>
      </c>
      <c r="B583" s="279"/>
      <c r="C583" s="279"/>
      <c r="D583" s="279"/>
      <c r="E583" s="279"/>
      <c r="F583" s="279"/>
      <c r="G583" s="279"/>
      <c r="H583" s="279"/>
      <c r="I583" s="279"/>
      <c r="J583" s="279"/>
      <c r="K583" s="279"/>
      <c r="L583" s="279"/>
      <c r="M583" s="279"/>
      <c r="N583" s="279"/>
      <c r="O583" s="279"/>
      <c r="AU583" s="114"/>
      <c r="AV583" s="115" t="s">
        <v>1426</v>
      </c>
      <c r="AY583" s="114"/>
      <c r="BA583" s="114"/>
    </row>
    <row r="584" spans="1:53" ht="15.75" x14ac:dyDescent="0.25">
      <c r="A584" s="280" t="s">
        <v>1427</v>
      </c>
      <c r="B584" s="281" t="s">
        <v>1428</v>
      </c>
      <c r="C584" s="282"/>
      <c r="D584" s="283"/>
      <c r="E584" s="284" t="s">
        <v>1411</v>
      </c>
      <c r="F584" s="284"/>
      <c r="G584" s="284"/>
      <c r="H584" s="285" t="s">
        <v>526</v>
      </c>
      <c r="I584" s="303">
        <v>2</v>
      </c>
      <c r="J584" s="287">
        <v>7602.61</v>
      </c>
      <c r="K584" s="287">
        <v>15205.22</v>
      </c>
      <c r="L584" s="287" t="s">
        <v>200</v>
      </c>
      <c r="M584" s="287">
        <v>3041.04</v>
      </c>
      <c r="N584" s="287">
        <v>18246.259999999998</v>
      </c>
      <c r="O584" s="288"/>
      <c r="AU584" s="114"/>
      <c r="AV584" s="115"/>
      <c r="AW584" s="112" t="s">
        <v>1428</v>
      </c>
      <c r="AX584" s="112" t="s">
        <v>1411</v>
      </c>
      <c r="AY584" s="114"/>
      <c r="BA584" s="114"/>
    </row>
    <row r="585" spans="1:53" ht="19.5" x14ac:dyDescent="0.25">
      <c r="A585" s="280" t="s">
        <v>1429</v>
      </c>
      <c r="B585" s="281" t="s">
        <v>1430</v>
      </c>
      <c r="C585" s="282"/>
      <c r="D585" s="283"/>
      <c r="E585" s="284" t="s">
        <v>1431</v>
      </c>
      <c r="F585" s="284"/>
      <c r="G585" s="284"/>
      <c r="H585" s="285" t="s">
        <v>526</v>
      </c>
      <c r="I585" s="303">
        <v>1</v>
      </c>
      <c r="J585" s="287">
        <v>260077.62</v>
      </c>
      <c r="K585" s="287">
        <v>260077.62</v>
      </c>
      <c r="L585" s="287" t="s">
        <v>200</v>
      </c>
      <c r="M585" s="287">
        <v>52015.519999999997</v>
      </c>
      <c r="N585" s="287">
        <v>312093.14</v>
      </c>
      <c r="O585" s="288"/>
      <c r="AU585" s="114"/>
      <c r="AV585" s="115"/>
      <c r="AW585" s="112" t="s">
        <v>1430</v>
      </c>
      <c r="AX585" s="112" t="s">
        <v>1431</v>
      </c>
      <c r="AY585" s="114"/>
      <c r="BA585" s="114"/>
    </row>
    <row r="586" spans="1:53" ht="15.75" x14ac:dyDescent="0.25">
      <c r="A586" s="279" t="s">
        <v>1432</v>
      </c>
      <c r="B586" s="279"/>
      <c r="C586" s="279"/>
      <c r="D586" s="279"/>
      <c r="E586" s="279"/>
      <c r="F586" s="279"/>
      <c r="G586" s="279"/>
      <c r="H586" s="279"/>
      <c r="I586" s="279"/>
      <c r="J586" s="279"/>
      <c r="K586" s="279"/>
      <c r="L586" s="279"/>
      <c r="M586" s="279"/>
      <c r="N586" s="279"/>
      <c r="O586" s="279"/>
      <c r="AU586" s="114"/>
      <c r="AV586" s="115" t="s">
        <v>1432</v>
      </c>
      <c r="AY586" s="114"/>
      <c r="BA586" s="114"/>
    </row>
    <row r="587" spans="1:53" ht="15.75" x14ac:dyDescent="0.25">
      <c r="A587" s="279" t="s">
        <v>1433</v>
      </c>
      <c r="B587" s="279"/>
      <c r="C587" s="279"/>
      <c r="D587" s="279"/>
      <c r="E587" s="279"/>
      <c r="F587" s="279"/>
      <c r="G587" s="279"/>
      <c r="H587" s="279"/>
      <c r="I587" s="279"/>
      <c r="J587" s="279"/>
      <c r="K587" s="279"/>
      <c r="L587" s="279"/>
      <c r="M587" s="279"/>
      <c r="N587" s="279"/>
      <c r="O587" s="279"/>
      <c r="AU587" s="114"/>
      <c r="AV587" s="115" t="s">
        <v>1433</v>
      </c>
      <c r="AY587" s="114"/>
      <c r="BA587" s="114"/>
    </row>
    <row r="588" spans="1:53" ht="15.75" x14ac:dyDescent="0.25">
      <c r="A588" s="280" t="s">
        <v>1434</v>
      </c>
      <c r="B588" s="281" t="s">
        <v>1435</v>
      </c>
      <c r="C588" s="282"/>
      <c r="D588" s="283"/>
      <c r="E588" s="284" t="s">
        <v>1411</v>
      </c>
      <c r="F588" s="284"/>
      <c r="G588" s="284"/>
      <c r="H588" s="285" t="s">
        <v>526</v>
      </c>
      <c r="I588" s="303">
        <v>2</v>
      </c>
      <c r="J588" s="287">
        <v>7602.61</v>
      </c>
      <c r="K588" s="287">
        <v>15205.22</v>
      </c>
      <c r="L588" s="287" t="s">
        <v>200</v>
      </c>
      <c r="M588" s="287">
        <v>3041.04</v>
      </c>
      <c r="N588" s="287">
        <v>18246.259999999998</v>
      </c>
      <c r="O588" s="288"/>
      <c r="AU588" s="114"/>
      <c r="AV588" s="115"/>
      <c r="AW588" s="112" t="s">
        <v>1435</v>
      </c>
      <c r="AX588" s="112" t="s">
        <v>1411</v>
      </c>
      <c r="AY588" s="114"/>
      <c r="BA588" s="114"/>
    </row>
    <row r="589" spans="1:53" ht="30.75" x14ac:dyDescent="0.25">
      <c r="A589" s="280" t="s">
        <v>1436</v>
      </c>
      <c r="B589" s="281" t="s">
        <v>1437</v>
      </c>
      <c r="C589" s="282"/>
      <c r="D589" s="283"/>
      <c r="E589" s="284" t="s">
        <v>1438</v>
      </c>
      <c r="F589" s="284"/>
      <c r="G589" s="284"/>
      <c r="H589" s="285" t="s">
        <v>526</v>
      </c>
      <c r="I589" s="303">
        <v>1</v>
      </c>
      <c r="J589" s="287">
        <v>733.18</v>
      </c>
      <c r="K589" s="287">
        <v>733.18</v>
      </c>
      <c r="L589" s="287" t="s">
        <v>200</v>
      </c>
      <c r="M589" s="287">
        <v>146.63999999999999</v>
      </c>
      <c r="N589" s="287">
        <v>879.82</v>
      </c>
      <c r="O589" s="288"/>
      <c r="AU589" s="114"/>
      <c r="AV589" s="115"/>
      <c r="AW589" s="112" t="s">
        <v>1437</v>
      </c>
      <c r="AX589" s="112" t="s">
        <v>1438</v>
      </c>
      <c r="AY589" s="114"/>
      <c r="BA589" s="114"/>
    </row>
    <row r="590" spans="1:53" ht="19.5" x14ac:dyDescent="0.25">
      <c r="A590" s="280" t="s">
        <v>1439</v>
      </c>
      <c r="B590" s="281" t="s">
        <v>1440</v>
      </c>
      <c r="C590" s="282"/>
      <c r="D590" s="283"/>
      <c r="E590" s="284" t="s">
        <v>1441</v>
      </c>
      <c r="F590" s="284"/>
      <c r="G590" s="284"/>
      <c r="H590" s="285" t="s">
        <v>526</v>
      </c>
      <c r="I590" s="303">
        <v>1</v>
      </c>
      <c r="J590" s="287">
        <v>130038.79</v>
      </c>
      <c r="K590" s="287">
        <v>130038.79</v>
      </c>
      <c r="L590" s="287" t="s">
        <v>200</v>
      </c>
      <c r="M590" s="287">
        <v>26007.759999999998</v>
      </c>
      <c r="N590" s="287">
        <v>156046.54999999999</v>
      </c>
      <c r="O590" s="288"/>
      <c r="AU590" s="114"/>
      <c r="AV590" s="115"/>
      <c r="AW590" s="112" t="s">
        <v>1440</v>
      </c>
      <c r="AX590" s="112" t="s">
        <v>1441</v>
      </c>
      <c r="AY590" s="114"/>
      <c r="BA590" s="114"/>
    </row>
    <row r="591" spans="1:53" ht="15.75" x14ac:dyDescent="0.25">
      <c r="A591" s="279" t="s">
        <v>1442</v>
      </c>
      <c r="B591" s="279"/>
      <c r="C591" s="279"/>
      <c r="D591" s="279"/>
      <c r="E591" s="279"/>
      <c r="F591" s="279"/>
      <c r="G591" s="279"/>
      <c r="H591" s="279"/>
      <c r="I591" s="279"/>
      <c r="J591" s="279"/>
      <c r="K591" s="279"/>
      <c r="L591" s="279"/>
      <c r="M591" s="279"/>
      <c r="N591" s="279"/>
      <c r="O591" s="279"/>
      <c r="AU591" s="114"/>
      <c r="AV591" s="115" t="s">
        <v>1442</v>
      </c>
      <c r="AY591" s="114"/>
      <c r="BA591" s="114"/>
    </row>
    <row r="592" spans="1:53" ht="15.75" x14ac:dyDescent="0.25">
      <c r="A592" s="280" t="s">
        <v>1443</v>
      </c>
      <c r="B592" s="281" t="s">
        <v>1444</v>
      </c>
      <c r="C592" s="282"/>
      <c r="D592" s="283"/>
      <c r="E592" s="284" t="s">
        <v>1411</v>
      </c>
      <c r="F592" s="284"/>
      <c r="G592" s="284"/>
      <c r="H592" s="285" t="s">
        <v>526</v>
      </c>
      <c r="I592" s="303">
        <v>1</v>
      </c>
      <c r="J592" s="287">
        <v>7602.61</v>
      </c>
      <c r="K592" s="287">
        <v>7602.61</v>
      </c>
      <c r="L592" s="287" t="s">
        <v>200</v>
      </c>
      <c r="M592" s="287">
        <v>1520.52</v>
      </c>
      <c r="N592" s="287">
        <v>9123.1299999999992</v>
      </c>
      <c r="O592" s="288"/>
      <c r="AU592" s="114"/>
      <c r="AV592" s="115"/>
      <c r="AW592" s="112" t="s">
        <v>1444</v>
      </c>
      <c r="AX592" s="112" t="s">
        <v>1411</v>
      </c>
      <c r="AY592" s="114"/>
      <c r="BA592" s="114"/>
    </row>
    <row r="593" spans="1:53" ht="30.75" x14ac:dyDescent="0.25">
      <c r="A593" s="280" t="s">
        <v>1445</v>
      </c>
      <c r="B593" s="281" t="s">
        <v>1446</v>
      </c>
      <c r="C593" s="282"/>
      <c r="D593" s="283"/>
      <c r="E593" s="284" t="s">
        <v>1438</v>
      </c>
      <c r="F593" s="284"/>
      <c r="G593" s="284"/>
      <c r="H593" s="285" t="s">
        <v>526</v>
      </c>
      <c r="I593" s="303">
        <v>1</v>
      </c>
      <c r="J593" s="287">
        <v>733.18</v>
      </c>
      <c r="K593" s="287">
        <v>733.18</v>
      </c>
      <c r="L593" s="287" t="s">
        <v>200</v>
      </c>
      <c r="M593" s="287">
        <v>146.63999999999999</v>
      </c>
      <c r="N593" s="287">
        <v>879.82</v>
      </c>
      <c r="O593" s="288"/>
      <c r="AU593" s="114"/>
      <c r="AV593" s="115"/>
      <c r="AW593" s="112" t="s">
        <v>1446</v>
      </c>
      <c r="AX593" s="112" t="s">
        <v>1438</v>
      </c>
      <c r="AY593" s="114"/>
      <c r="BA593" s="114"/>
    </row>
    <row r="594" spans="1:53" ht="30.75" x14ac:dyDescent="0.25">
      <c r="A594" s="280" t="s">
        <v>1447</v>
      </c>
      <c r="B594" s="281" t="s">
        <v>1448</v>
      </c>
      <c r="C594" s="282"/>
      <c r="D594" s="283"/>
      <c r="E594" s="284" t="s">
        <v>1449</v>
      </c>
      <c r="F594" s="284"/>
      <c r="G594" s="284"/>
      <c r="H594" s="285" t="s">
        <v>526</v>
      </c>
      <c r="I594" s="303">
        <v>1</v>
      </c>
      <c r="J594" s="287">
        <v>177884.6</v>
      </c>
      <c r="K594" s="287">
        <v>177884.6</v>
      </c>
      <c r="L594" s="287" t="s">
        <v>200</v>
      </c>
      <c r="M594" s="287">
        <v>35576.92</v>
      </c>
      <c r="N594" s="287">
        <v>213461.52</v>
      </c>
      <c r="O594" s="288"/>
      <c r="AU594" s="114"/>
      <c r="AV594" s="115"/>
      <c r="AW594" s="112" t="s">
        <v>1448</v>
      </c>
      <c r="AX594" s="112" t="s">
        <v>1449</v>
      </c>
      <c r="AY594" s="114"/>
      <c r="BA594" s="114"/>
    </row>
    <row r="595" spans="1:53" ht="15.75" x14ac:dyDescent="0.25">
      <c r="A595" s="279" t="s">
        <v>1450</v>
      </c>
      <c r="B595" s="279"/>
      <c r="C595" s="279"/>
      <c r="D595" s="279"/>
      <c r="E595" s="279"/>
      <c r="F595" s="279"/>
      <c r="G595" s="279"/>
      <c r="H595" s="279"/>
      <c r="I595" s="279"/>
      <c r="J595" s="279"/>
      <c r="K595" s="279"/>
      <c r="L595" s="279"/>
      <c r="M595" s="279"/>
      <c r="N595" s="279"/>
      <c r="O595" s="279"/>
      <c r="AU595" s="114"/>
      <c r="AV595" s="115" t="s">
        <v>1450</v>
      </c>
      <c r="AY595" s="114"/>
      <c r="BA595" s="114"/>
    </row>
    <row r="596" spans="1:53" ht="15.75" x14ac:dyDescent="0.25">
      <c r="A596" s="280" t="s">
        <v>1451</v>
      </c>
      <c r="B596" s="281" t="s">
        <v>1452</v>
      </c>
      <c r="C596" s="282"/>
      <c r="D596" s="283"/>
      <c r="E596" s="284" t="s">
        <v>533</v>
      </c>
      <c r="F596" s="284"/>
      <c r="G596" s="284"/>
      <c r="H596" s="285" t="s">
        <v>526</v>
      </c>
      <c r="I596" s="303">
        <v>1</v>
      </c>
      <c r="J596" s="287">
        <v>2362.06</v>
      </c>
      <c r="K596" s="287">
        <v>2362.06</v>
      </c>
      <c r="L596" s="287" t="s">
        <v>200</v>
      </c>
      <c r="M596" s="287">
        <v>472.41</v>
      </c>
      <c r="N596" s="287">
        <v>2834.47</v>
      </c>
      <c r="O596" s="288"/>
      <c r="AU596" s="114"/>
      <c r="AV596" s="115"/>
      <c r="AW596" s="112" t="s">
        <v>1452</v>
      </c>
      <c r="AX596" s="112" t="s">
        <v>533</v>
      </c>
      <c r="AY596" s="114"/>
      <c r="BA596" s="114"/>
    </row>
    <row r="597" spans="1:53" ht="15.75" x14ac:dyDescent="0.25">
      <c r="A597" s="280" t="s">
        <v>1453</v>
      </c>
      <c r="B597" s="281" t="s">
        <v>1454</v>
      </c>
      <c r="C597" s="282"/>
      <c r="D597" s="283"/>
      <c r="E597" s="284" t="s">
        <v>1140</v>
      </c>
      <c r="F597" s="284"/>
      <c r="G597" s="284"/>
      <c r="H597" s="285" t="s">
        <v>199</v>
      </c>
      <c r="I597" s="303">
        <v>1</v>
      </c>
      <c r="J597" s="287">
        <v>8511.61</v>
      </c>
      <c r="K597" s="287">
        <v>8511.61</v>
      </c>
      <c r="L597" s="287" t="s">
        <v>200</v>
      </c>
      <c r="M597" s="287">
        <v>1702.32</v>
      </c>
      <c r="N597" s="287">
        <v>10213.93</v>
      </c>
      <c r="O597" s="288"/>
      <c r="AU597" s="114"/>
      <c r="AV597" s="115"/>
      <c r="AW597" s="112" t="s">
        <v>1454</v>
      </c>
      <c r="AX597" s="112" t="s">
        <v>1140</v>
      </c>
      <c r="AY597" s="114"/>
      <c r="BA597" s="114"/>
    </row>
    <row r="598" spans="1:53" ht="30.75" x14ac:dyDescent="0.25">
      <c r="A598" s="280" t="s">
        <v>1455</v>
      </c>
      <c r="B598" s="281" t="s">
        <v>1456</v>
      </c>
      <c r="C598" s="282"/>
      <c r="D598" s="283"/>
      <c r="E598" s="284" t="s">
        <v>1457</v>
      </c>
      <c r="F598" s="284"/>
      <c r="G598" s="284"/>
      <c r="H598" s="285" t="s">
        <v>526</v>
      </c>
      <c r="I598" s="303">
        <v>1</v>
      </c>
      <c r="J598" s="287">
        <v>5177.91</v>
      </c>
      <c r="K598" s="287">
        <v>5177.91</v>
      </c>
      <c r="L598" s="287" t="s">
        <v>200</v>
      </c>
      <c r="M598" s="287">
        <v>1035.58</v>
      </c>
      <c r="N598" s="287">
        <v>6213.49</v>
      </c>
      <c r="O598" s="288"/>
      <c r="AU598" s="114"/>
      <c r="AV598" s="115"/>
      <c r="AW598" s="112" t="s">
        <v>1456</v>
      </c>
      <c r="AX598" s="112" t="s">
        <v>1457</v>
      </c>
      <c r="AY598" s="114"/>
      <c r="BA598" s="114"/>
    </row>
    <row r="599" spans="1:53" ht="15.75" x14ac:dyDescent="0.25">
      <c r="A599" s="279" t="s">
        <v>1458</v>
      </c>
      <c r="B599" s="279"/>
      <c r="C599" s="279"/>
      <c r="D599" s="279"/>
      <c r="E599" s="279"/>
      <c r="F599" s="279"/>
      <c r="G599" s="279"/>
      <c r="H599" s="279"/>
      <c r="I599" s="279"/>
      <c r="J599" s="279"/>
      <c r="K599" s="279"/>
      <c r="L599" s="279"/>
      <c r="M599" s="279"/>
      <c r="N599" s="279"/>
      <c r="O599" s="279"/>
      <c r="AU599" s="114"/>
      <c r="AV599" s="115" t="s">
        <v>1458</v>
      </c>
      <c r="AY599" s="114"/>
      <c r="BA599" s="114"/>
    </row>
    <row r="600" spans="1:53" ht="15.75" x14ac:dyDescent="0.25">
      <c r="A600" s="280" t="s">
        <v>1459</v>
      </c>
      <c r="B600" s="281" t="s">
        <v>1460</v>
      </c>
      <c r="C600" s="282"/>
      <c r="D600" s="283"/>
      <c r="E600" s="284" t="s">
        <v>1411</v>
      </c>
      <c r="F600" s="284"/>
      <c r="G600" s="284"/>
      <c r="H600" s="285" t="s">
        <v>526</v>
      </c>
      <c r="I600" s="303">
        <v>1</v>
      </c>
      <c r="J600" s="287">
        <v>7602.61</v>
      </c>
      <c r="K600" s="287">
        <v>7602.61</v>
      </c>
      <c r="L600" s="287" t="s">
        <v>200</v>
      </c>
      <c r="M600" s="287">
        <v>1520.52</v>
      </c>
      <c r="N600" s="287">
        <v>9123.1299999999992</v>
      </c>
      <c r="O600" s="288"/>
      <c r="AU600" s="114"/>
      <c r="AV600" s="115"/>
      <c r="AW600" s="112" t="s">
        <v>1460</v>
      </c>
      <c r="AX600" s="112" t="s">
        <v>1411</v>
      </c>
      <c r="AY600" s="114"/>
      <c r="BA600" s="114"/>
    </row>
    <row r="601" spans="1:53" ht="19.5" x14ac:dyDescent="0.25">
      <c r="A601" s="280" t="s">
        <v>1461</v>
      </c>
      <c r="B601" s="281" t="s">
        <v>1462</v>
      </c>
      <c r="C601" s="282"/>
      <c r="D601" s="283"/>
      <c r="E601" s="284" t="s">
        <v>1463</v>
      </c>
      <c r="F601" s="284"/>
      <c r="G601" s="284"/>
      <c r="H601" s="285" t="s">
        <v>526</v>
      </c>
      <c r="I601" s="303">
        <v>1</v>
      </c>
      <c r="J601" s="287">
        <v>126871.89</v>
      </c>
      <c r="K601" s="287">
        <v>126871.89</v>
      </c>
      <c r="L601" s="287" t="s">
        <v>200</v>
      </c>
      <c r="M601" s="287">
        <v>25374.38</v>
      </c>
      <c r="N601" s="287">
        <v>152246.26999999999</v>
      </c>
      <c r="O601" s="288"/>
      <c r="AU601" s="114"/>
      <c r="AV601" s="115"/>
      <c r="AW601" s="112" t="s">
        <v>1462</v>
      </c>
      <c r="AX601" s="112" t="s">
        <v>1463</v>
      </c>
      <c r="AY601" s="114"/>
      <c r="BA601" s="114"/>
    </row>
    <row r="602" spans="1:53" ht="15.75" x14ac:dyDescent="0.25">
      <c r="A602" s="293"/>
      <c r="B602" s="294" t="s">
        <v>1464</v>
      </c>
      <c r="C602" s="295"/>
      <c r="D602" s="295"/>
      <c r="E602" s="295"/>
      <c r="F602" s="295"/>
      <c r="G602" s="295"/>
      <c r="H602" s="295"/>
      <c r="I602" s="295"/>
      <c r="J602" s="296"/>
      <c r="K602" s="297">
        <v>1650520.79</v>
      </c>
      <c r="L602" s="297" t="s">
        <v>200</v>
      </c>
      <c r="M602" s="297">
        <v>330104.15000000002</v>
      </c>
      <c r="N602" s="297">
        <v>1980624.94</v>
      </c>
      <c r="O602" s="298"/>
      <c r="AU602" s="114"/>
      <c r="AV602" s="115"/>
      <c r="AY602" s="114" t="s">
        <v>1464</v>
      </c>
      <c r="BA602" s="114"/>
    </row>
    <row r="603" spans="1:53" ht="15.75" x14ac:dyDescent="0.25">
      <c r="A603" s="293"/>
      <c r="B603" s="299" t="s">
        <v>1213</v>
      </c>
      <c r="C603" s="300"/>
      <c r="D603" s="300"/>
      <c r="E603" s="300"/>
      <c r="F603" s="300"/>
      <c r="G603" s="300"/>
      <c r="H603" s="300"/>
      <c r="I603" s="300"/>
      <c r="J603" s="301"/>
      <c r="K603" s="302"/>
      <c r="L603" s="302"/>
      <c r="M603" s="302"/>
      <c r="N603" s="302"/>
      <c r="O603" s="298"/>
      <c r="AU603" s="114"/>
      <c r="AV603" s="115"/>
      <c r="AY603" s="114"/>
      <c r="AZ603" s="112" t="s">
        <v>1213</v>
      </c>
      <c r="BA603" s="114"/>
    </row>
    <row r="604" spans="1:53" ht="15.75" x14ac:dyDescent="0.25">
      <c r="A604" s="293"/>
      <c r="B604" s="299" t="s">
        <v>1214</v>
      </c>
      <c r="C604" s="300"/>
      <c r="D604" s="300"/>
      <c r="E604" s="300"/>
      <c r="F604" s="300"/>
      <c r="G604" s="300"/>
      <c r="H604" s="300"/>
      <c r="I604" s="300"/>
      <c r="J604" s="301"/>
      <c r="K604" s="302">
        <v>688276.41</v>
      </c>
      <c r="L604" s="302"/>
      <c r="M604" s="302"/>
      <c r="N604" s="302"/>
      <c r="O604" s="298"/>
      <c r="AU604" s="114"/>
      <c r="AV604" s="115"/>
      <c r="AY604" s="114"/>
      <c r="AZ604" s="112" t="s">
        <v>1214</v>
      </c>
      <c r="BA604" s="114"/>
    </row>
    <row r="605" spans="1:53" ht="15.75" x14ac:dyDescent="0.25">
      <c r="A605" s="293"/>
      <c r="B605" s="299" t="s">
        <v>1215</v>
      </c>
      <c r="C605" s="300"/>
      <c r="D605" s="300"/>
      <c r="E605" s="300"/>
      <c r="F605" s="300"/>
      <c r="G605" s="300"/>
      <c r="H605" s="300"/>
      <c r="I605" s="300"/>
      <c r="J605" s="301"/>
      <c r="K605" s="302">
        <v>962244.38</v>
      </c>
      <c r="L605" s="302"/>
      <c r="M605" s="302"/>
      <c r="N605" s="302"/>
      <c r="O605" s="298"/>
      <c r="AU605" s="114"/>
      <c r="AV605" s="115"/>
      <c r="AY605" s="114"/>
      <c r="AZ605" s="112" t="s">
        <v>1215</v>
      </c>
      <c r="BA605" s="114"/>
    </row>
    <row r="606" spans="1:53" ht="15.75" x14ac:dyDescent="0.25">
      <c r="A606" s="293"/>
      <c r="B606" s="299" t="s">
        <v>1465</v>
      </c>
      <c r="C606" s="300"/>
      <c r="D606" s="300"/>
      <c r="E606" s="300"/>
      <c r="F606" s="300"/>
      <c r="G606" s="300"/>
      <c r="H606" s="300"/>
      <c r="I606" s="300"/>
      <c r="J606" s="301"/>
      <c r="K606" s="302">
        <v>330104.15000000002</v>
      </c>
      <c r="L606" s="302"/>
      <c r="M606" s="302"/>
      <c r="N606" s="302"/>
      <c r="O606" s="298"/>
      <c r="AU606" s="114"/>
      <c r="AV606" s="115"/>
      <c r="AY606" s="114"/>
      <c r="AZ606" s="112" t="s">
        <v>1465</v>
      </c>
      <c r="BA606" s="114"/>
    </row>
    <row r="607" spans="1:53" ht="15.75" x14ac:dyDescent="0.25">
      <c r="A607" s="293"/>
      <c r="B607" s="294" t="s">
        <v>192</v>
      </c>
      <c r="C607" s="295"/>
      <c r="D607" s="295"/>
      <c r="E607" s="295"/>
      <c r="F607" s="295"/>
      <c r="G607" s="295"/>
      <c r="H607" s="295"/>
      <c r="I607" s="295"/>
      <c r="J607" s="296"/>
      <c r="K607" s="297">
        <v>1980624.94</v>
      </c>
      <c r="L607" s="297"/>
      <c r="M607" s="297"/>
      <c r="N607" s="297"/>
      <c r="O607" s="298"/>
      <c r="AU607" s="114"/>
      <c r="AV607" s="115"/>
      <c r="AY607" s="114"/>
      <c r="BA607" s="114" t="s">
        <v>192</v>
      </c>
    </row>
    <row r="608" spans="1:53" ht="15.75" x14ac:dyDescent="0.25">
      <c r="A608" s="278" t="s">
        <v>1466</v>
      </c>
      <c r="B608" s="278"/>
      <c r="C608" s="278"/>
      <c r="D608" s="278"/>
      <c r="E608" s="278"/>
      <c r="F608" s="278"/>
      <c r="G608" s="278"/>
      <c r="H608" s="278"/>
      <c r="I608" s="278"/>
      <c r="J608" s="278"/>
      <c r="K608" s="278"/>
      <c r="L608" s="278"/>
      <c r="M608" s="278"/>
      <c r="N608" s="278"/>
      <c r="O608" s="278"/>
      <c r="AU608" s="114" t="s">
        <v>1466</v>
      </c>
      <c r="AV608" s="115"/>
      <c r="AY608" s="114"/>
      <c r="BA608" s="114"/>
    </row>
    <row r="609" spans="1:53" ht="15.75" x14ac:dyDescent="0.25">
      <c r="A609" s="279" t="s">
        <v>1467</v>
      </c>
      <c r="B609" s="279"/>
      <c r="C609" s="279"/>
      <c r="D609" s="279"/>
      <c r="E609" s="279"/>
      <c r="F609" s="279"/>
      <c r="G609" s="279"/>
      <c r="H609" s="279"/>
      <c r="I609" s="279"/>
      <c r="J609" s="279"/>
      <c r="K609" s="279"/>
      <c r="L609" s="279"/>
      <c r="M609" s="279"/>
      <c r="N609" s="279"/>
      <c r="O609" s="279"/>
      <c r="AU609" s="114"/>
      <c r="AV609" s="115" t="s">
        <v>1467</v>
      </c>
      <c r="AY609" s="114"/>
      <c r="BA609" s="114"/>
    </row>
    <row r="610" spans="1:53" ht="45.75" x14ac:dyDescent="0.25">
      <c r="A610" s="280" t="s">
        <v>1468</v>
      </c>
      <c r="B610" s="281" t="s">
        <v>1469</v>
      </c>
      <c r="C610" s="282"/>
      <c r="D610" s="283"/>
      <c r="E610" s="284" t="s">
        <v>1470</v>
      </c>
      <c r="F610" s="284"/>
      <c r="G610" s="284"/>
      <c r="H610" s="285" t="s">
        <v>526</v>
      </c>
      <c r="I610" s="303">
        <v>1</v>
      </c>
      <c r="J610" s="287">
        <v>5997.8</v>
      </c>
      <c r="K610" s="287">
        <v>5997.8</v>
      </c>
      <c r="L610" s="287" t="s">
        <v>200</v>
      </c>
      <c r="M610" s="287">
        <v>1199.56</v>
      </c>
      <c r="N610" s="287">
        <v>7197.36</v>
      </c>
      <c r="O610" s="288"/>
      <c r="AU610" s="114"/>
      <c r="AV610" s="115"/>
      <c r="AW610" s="112" t="s">
        <v>1469</v>
      </c>
      <c r="AX610" s="112" t="s">
        <v>1470</v>
      </c>
      <c r="AY610" s="114"/>
      <c r="BA610" s="114"/>
    </row>
    <row r="611" spans="1:53" ht="30.75" x14ac:dyDescent="0.25">
      <c r="A611" s="280" t="s">
        <v>1471</v>
      </c>
      <c r="B611" s="281" t="s">
        <v>1472</v>
      </c>
      <c r="C611" s="282"/>
      <c r="D611" s="283"/>
      <c r="E611" s="284" t="s">
        <v>1473</v>
      </c>
      <c r="F611" s="284"/>
      <c r="G611" s="284"/>
      <c r="H611" s="285" t="s">
        <v>526</v>
      </c>
      <c r="I611" s="303">
        <v>1</v>
      </c>
      <c r="J611" s="287">
        <v>2447.13</v>
      </c>
      <c r="K611" s="287">
        <v>2447.13</v>
      </c>
      <c r="L611" s="287" t="s">
        <v>200</v>
      </c>
      <c r="M611" s="287">
        <v>489.43</v>
      </c>
      <c r="N611" s="287">
        <v>2936.56</v>
      </c>
      <c r="O611" s="288"/>
      <c r="AU611" s="114"/>
      <c r="AV611" s="115"/>
      <c r="AW611" s="112" t="s">
        <v>1472</v>
      </c>
      <c r="AX611" s="112" t="s">
        <v>1473</v>
      </c>
      <c r="AY611" s="114"/>
      <c r="BA611" s="114"/>
    </row>
    <row r="612" spans="1:53" ht="15.75" x14ac:dyDescent="0.25">
      <c r="A612" s="280" t="s">
        <v>1474</v>
      </c>
      <c r="B612" s="281" t="s">
        <v>1475</v>
      </c>
      <c r="C612" s="282"/>
      <c r="D612" s="283"/>
      <c r="E612" s="284" t="s">
        <v>1476</v>
      </c>
      <c r="F612" s="284"/>
      <c r="G612" s="284"/>
      <c r="H612" s="285" t="s">
        <v>526</v>
      </c>
      <c r="I612" s="303">
        <v>16</v>
      </c>
      <c r="J612" s="287">
        <v>1641.3</v>
      </c>
      <c r="K612" s="287">
        <v>26260.799999999999</v>
      </c>
      <c r="L612" s="287" t="s">
        <v>200</v>
      </c>
      <c r="M612" s="287">
        <v>5252.16</v>
      </c>
      <c r="N612" s="287">
        <v>31512.959999999999</v>
      </c>
      <c r="O612" s="288"/>
      <c r="AU612" s="114"/>
      <c r="AV612" s="115"/>
      <c r="AW612" s="112" t="s">
        <v>1475</v>
      </c>
      <c r="AX612" s="112" t="s">
        <v>1476</v>
      </c>
      <c r="AY612" s="114"/>
      <c r="BA612" s="114"/>
    </row>
    <row r="613" spans="1:53" ht="19.5" x14ac:dyDescent="0.25">
      <c r="A613" s="280" t="s">
        <v>1477</v>
      </c>
      <c r="B613" s="281" t="s">
        <v>1478</v>
      </c>
      <c r="C613" s="282"/>
      <c r="D613" s="283"/>
      <c r="E613" s="284" t="s">
        <v>1479</v>
      </c>
      <c r="F613" s="284"/>
      <c r="G613" s="284"/>
      <c r="H613" s="285" t="s">
        <v>526</v>
      </c>
      <c r="I613" s="303">
        <v>1</v>
      </c>
      <c r="J613" s="287">
        <v>5469.16</v>
      </c>
      <c r="K613" s="287">
        <v>5469.16</v>
      </c>
      <c r="L613" s="287" t="s">
        <v>200</v>
      </c>
      <c r="M613" s="287">
        <v>1093.83</v>
      </c>
      <c r="N613" s="287">
        <v>6562.99</v>
      </c>
      <c r="O613" s="288"/>
      <c r="AU613" s="114"/>
      <c r="AV613" s="115"/>
      <c r="AW613" s="112" t="s">
        <v>1478</v>
      </c>
      <c r="AX613" s="112" t="s">
        <v>1479</v>
      </c>
      <c r="AY613" s="114"/>
      <c r="BA613" s="114"/>
    </row>
    <row r="614" spans="1:53" ht="30.75" x14ac:dyDescent="0.25">
      <c r="A614" s="280" t="s">
        <v>1480</v>
      </c>
      <c r="B614" s="281" t="s">
        <v>1481</v>
      </c>
      <c r="C614" s="282"/>
      <c r="D614" s="283"/>
      <c r="E614" s="284" t="s">
        <v>1482</v>
      </c>
      <c r="F614" s="284"/>
      <c r="G614" s="284"/>
      <c r="H614" s="285" t="s">
        <v>526</v>
      </c>
      <c r="I614" s="303">
        <v>5</v>
      </c>
      <c r="J614" s="287">
        <v>73.650000000000006</v>
      </c>
      <c r="K614" s="287">
        <v>368.25</v>
      </c>
      <c r="L614" s="287" t="s">
        <v>200</v>
      </c>
      <c r="M614" s="287">
        <v>73.650000000000006</v>
      </c>
      <c r="N614" s="287">
        <v>441.9</v>
      </c>
      <c r="O614" s="288"/>
      <c r="AU614" s="114"/>
      <c r="AV614" s="115"/>
      <c r="AW614" s="112" t="s">
        <v>1481</v>
      </c>
      <c r="AX614" s="112" t="s">
        <v>1482</v>
      </c>
      <c r="AY614" s="114"/>
      <c r="BA614" s="114"/>
    </row>
    <row r="615" spans="1:53" ht="30.75" x14ac:dyDescent="0.25">
      <c r="A615" s="280" t="s">
        <v>1483</v>
      </c>
      <c r="B615" s="281" t="s">
        <v>1484</v>
      </c>
      <c r="C615" s="282"/>
      <c r="D615" s="283"/>
      <c r="E615" s="284" t="s">
        <v>1485</v>
      </c>
      <c r="F615" s="284"/>
      <c r="G615" s="284"/>
      <c r="H615" s="285" t="s">
        <v>526</v>
      </c>
      <c r="I615" s="303">
        <v>1</v>
      </c>
      <c r="J615" s="287">
        <v>220.34</v>
      </c>
      <c r="K615" s="287">
        <v>220.34</v>
      </c>
      <c r="L615" s="287" t="s">
        <v>200</v>
      </c>
      <c r="M615" s="287">
        <v>44.07</v>
      </c>
      <c r="N615" s="287">
        <v>264.41000000000003</v>
      </c>
      <c r="O615" s="288"/>
      <c r="AU615" s="114"/>
      <c r="AV615" s="115"/>
      <c r="AW615" s="112" t="s">
        <v>1484</v>
      </c>
      <c r="AX615" s="112" t="s">
        <v>1485</v>
      </c>
      <c r="AY615" s="114"/>
      <c r="BA615" s="114"/>
    </row>
    <row r="616" spans="1:53" ht="30.75" x14ac:dyDescent="0.25">
      <c r="A616" s="280" t="s">
        <v>1486</v>
      </c>
      <c r="B616" s="281" t="s">
        <v>1487</v>
      </c>
      <c r="C616" s="282"/>
      <c r="D616" s="283"/>
      <c r="E616" s="284" t="s">
        <v>1488</v>
      </c>
      <c r="F616" s="284"/>
      <c r="G616" s="284"/>
      <c r="H616" s="285" t="s">
        <v>526</v>
      </c>
      <c r="I616" s="303">
        <v>4</v>
      </c>
      <c r="J616" s="287">
        <v>220.34</v>
      </c>
      <c r="K616" s="287">
        <v>881.36</v>
      </c>
      <c r="L616" s="287" t="s">
        <v>200</v>
      </c>
      <c r="M616" s="287">
        <v>176.27</v>
      </c>
      <c r="N616" s="287">
        <v>1057.6300000000001</v>
      </c>
      <c r="O616" s="288"/>
      <c r="AU616" s="114"/>
      <c r="AV616" s="115"/>
      <c r="AW616" s="112" t="s">
        <v>1487</v>
      </c>
      <c r="AX616" s="112" t="s">
        <v>1488</v>
      </c>
      <c r="AY616" s="114"/>
      <c r="BA616" s="114"/>
    </row>
    <row r="617" spans="1:53" ht="19.5" x14ac:dyDescent="0.25">
      <c r="A617" s="280" t="s">
        <v>1489</v>
      </c>
      <c r="B617" s="281" t="s">
        <v>1490</v>
      </c>
      <c r="C617" s="282"/>
      <c r="D617" s="283"/>
      <c r="E617" s="284" t="s">
        <v>1491</v>
      </c>
      <c r="F617" s="284"/>
      <c r="G617" s="284"/>
      <c r="H617" s="285" t="s">
        <v>526</v>
      </c>
      <c r="I617" s="303">
        <v>2</v>
      </c>
      <c r="J617" s="287">
        <v>804.54</v>
      </c>
      <c r="K617" s="287">
        <v>1609.08</v>
      </c>
      <c r="L617" s="287" t="s">
        <v>200</v>
      </c>
      <c r="M617" s="287">
        <v>321.82</v>
      </c>
      <c r="N617" s="287">
        <v>1930.9</v>
      </c>
      <c r="O617" s="288"/>
      <c r="AU617" s="114"/>
      <c r="AV617" s="115"/>
      <c r="AW617" s="112" t="s">
        <v>1490</v>
      </c>
      <c r="AX617" s="112" t="s">
        <v>1491</v>
      </c>
      <c r="AY617" s="114"/>
      <c r="BA617" s="114"/>
    </row>
    <row r="618" spans="1:53" ht="30.75" x14ac:dyDescent="0.25">
      <c r="A618" s="280" t="s">
        <v>1492</v>
      </c>
      <c r="B618" s="281" t="s">
        <v>1493</v>
      </c>
      <c r="C618" s="282"/>
      <c r="D618" s="283"/>
      <c r="E618" s="284" t="s">
        <v>1494</v>
      </c>
      <c r="F618" s="284"/>
      <c r="G618" s="284"/>
      <c r="H618" s="285" t="s">
        <v>526</v>
      </c>
      <c r="I618" s="303">
        <v>2</v>
      </c>
      <c r="J618" s="287">
        <v>175.99</v>
      </c>
      <c r="K618" s="287">
        <v>351.98</v>
      </c>
      <c r="L618" s="287" t="s">
        <v>200</v>
      </c>
      <c r="M618" s="287">
        <v>70.400000000000006</v>
      </c>
      <c r="N618" s="287">
        <v>422.38</v>
      </c>
      <c r="O618" s="288"/>
      <c r="AU618" s="114"/>
      <c r="AV618" s="115"/>
      <c r="AW618" s="112" t="s">
        <v>1493</v>
      </c>
      <c r="AX618" s="112" t="s">
        <v>1494</v>
      </c>
      <c r="AY618" s="114"/>
      <c r="BA618" s="114"/>
    </row>
    <row r="619" spans="1:53" ht="19.5" x14ac:dyDescent="0.25">
      <c r="A619" s="280" t="s">
        <v>1495</v>
      </c>
      <c r="B619" s="281" t="s">
        <v>1496</v>
      </c>
      <c r="C619" s="282"/>
      <c r="D619" s="283"/>
      <c r="E619" s="284" t="s">
        <v>1497</v>
      </c>
      <c r="F619" s="284"/>
      <c r="G619" s="284"/>
      <c r="H619" s="285" t="s">
        <v>526</v>
      </c>
      <c r="I619" s="303">
        <v>1</v>
      </c>
      <c r="J619" s="287">
        <v>783.06</v>
      </c>
      <c r="K619" s="287">
        <v>783.06</v>
      </c>
      <c r="L619" s="287" t="s">
        <v>200</v>
      </c>
      <c r="M619" s="287">
        <v>156.61000000000001</v>
      </c>
      <c r="N619" s="287">
        <v>939.67</v>
      </c>
      <c r="O619" s="288"/>
      <c r="AU619" s="114"/>
      <c r="AV619" s="115"/>
      <c r="AW619" s="112" t="s">
        <v>1496</v>
      </c>
      <c r="AX619" s="112" t="s">
        <v>1497</v>
      </c>
      <c r="AY619" s="114"/>
      <c r="BA619" s="114"/>
    </row>
    <row r="620" spans="1:53" ht="15.75" x14ac:dyDescent="0.25">
      <c r="A620" s="279" t="s">
        <v>1498</v>
      </c>
      <c r="B620" s="279"/>
      <c r="C620" s="279"/>
      <c r="D620" s="279"/>
      <c r="E620" s="279"/>
      <c r="F620" s="279"/>
      <c r="G620" s="279"/>
      <c r="H620" s="279"/>
      <c r="I620" s="279"/>
      <c r="J620" s="279"/>
      <c r="K620" s="279"/>
      <c r="L620" s="279"/>
      <c r="M620" s="279"/>
      <c r="N620" s="279"/>
      <c r="O620" s="279"/>
      <c r="AU620" s="114"/>
      <c r="AV620" s="115" t="s">
        <v>1498</v>
      </c>
      <c r="AY620" s="114"/>
      <c r="BA620" s="114"/>
    </row>
    <row r="621" spans="1:53" ht="45.75" x14ac:dyDescent="0.25">
      <c r="A621" s="280" t="s">
        <v>1499</v>
      </c>
      <c r="B621" s="281" t="s">
        <v>1500</v>
      </c>
      <c r="C621" s="282"/>
      <c r="D621" s="283"/>
      <c r="E621" s="284" t="s">
        <v>1470</v>
      </c>
      <c r="F621" s="284"/>
      <c r="G621" s="284"/>
      <c r="H621" s="285" t="s">
        <v>526</v>
      </c>
      <c r="I621" s="303">
        <v>1</v>
      </c>
      <c r="J621" s="287">
        <v>5997.8</v>
      </c>
      <c r="K621" s="287">
        <v>5997.8</v>
      </c>
      <c r="L621" s="287" t="s">
        <v>200</v>
      </c>
      <c r="M621" s="287">
        <v>1199.56</v>
      </c>
      <c r="N621" s="287">
        <v>7197.36</v>
      </c>
      <c r="O621" s="288"/>
      <c r="AU621" s="114"/>
      <c r="AV621" s="115"/>
      <c r="AW621" s="112" t="s">
        <v>1500</v>
      </c>
      <c r="AX621" s="112" t="s">
        <v>1470</v>
      </c>
      <c r="AY621" s="114"/>
      <c r="BA621" s="114"/>
    </row>
    <row r="622" spans="1:53" ht="30.75" x14ac:dyDescent="0.25">
      <c r="A622" s="280" t="s">
        <v>1501</v>
      </c>
      <c r="B622" s="281" t="s">
        <v>1502</v>
      </c>
      <c r="C622" s="282"/>
      <c r="D622" s="283"/>
      <c r="E622" s="284" t="s">
        <v>1473</v>
      </c>
      <c r="F622" s="284"/>
      <c r="G622" s="284"/>
      <c r="H622" s="285" t="s">
        <v>526</v>
      </c>
      <c r="I622" s="303">
        <v>1</v>
      </c>
      <c r="J622" s="287">
        <v>2447.13</v>
      </c>
      <c r="K622" s="287">
        <v>2447.13</v>
      </c>
      <c r="L622" s="287" t="s">
        <v>200</v>
      </c>
      <c r="M622" s="287">
        <v>489.43</v>
      </c>
      <c r="N622" s="287">
        <v>2936.56</v>
      </c>
      <c r="O622" s="288"/>
      <c r="AU622" s="114"/>
      <c r="AV622" s="115"/>
      <c r="AW622" s="112" t="s">
        <v>1502</v>
      </c>
      <c r="AX622" s="112" t="s">
        <v>1473</v>
      </c>
      <c r="AY622" s="114"/>
      <c r="BA622" s="114"/>
    </row>
    <row r="623" spans="1:53" ht="15.75" x14ac:dyDescent="0.25">
      <c r="A623" s="280" t="s">
        <v>1503</v>
      </c>
      <c r="B623" s="281" t="s">
        <v>1504</v>
      </c>
      <c r="C623" s="282"/>
      <c r="D623" s="283"/>
      <c r="E623" s="284" t="s">
        <v>1476</v>
      </c>
      <c r="F623" s="284"/>
      <c r="G623" s="284"/>
      <c r="H623" s="285" t="s">
        <v>526</v>
      </c>
      <c r="I623" s="303">
        <v>7</v>
      </c>
      <c r="J623" s="287">
        <v>1641.3</v>
      </c>
      <c r="K623" s="287">
        <v>11489.1</v>
      </c>
      <c r="L623" s="287" t="s">
        <v>200</v>
      </c>
      <c r="M623" s="287">
        <v>2297.8200000000002</v>
      </c>
      <c r="N623" s="287">
        <v>13786.92</v>
      </c>
      <c r="O623" s="288"/>
      <c r="AU623" s="114"/>
      <c r="AV623" s="115"/>
      <c r="AW623" s="112" t="s">
        <v>1504</v>
      </c>
      <c r="AX623" s="112" t="s">
        <v>1476</v>
      </c>
      <c r="AY623" s="114"/>
      <c r="BA623" s="114"/>
    </row>
    <row r="624" spans="1:53" ht="19.5" x14ac:dyDescent="0.25">
      <c r="A624" s="280" t="s">
        <v>1505</v>
      </c>
      <c r="B624" s="281" t="s">
        <v>1506</v>
      </c>
      <c r="C624" s="282"/>
      <c r="D624" s="283"/>
      <c r="E624" s="284" t="s">
        <v>1507</v>
      </c>
      <c r="F624" s="284"/>
      <c r="G624" s="284"/>
      <c r="H624" s="285" t="s">
        <v>1067</v>
      </c>
      <c r="I624" s="286">
        <v>0.1</v>
      </c>
      <c r="J624" s="287">
        <v>2780.5</v>
      </c>
      <c r="K624" s="287">
        <v>278.05</v>
      </c>
      <c r="L624" s="287" t="s">
        <v>200</v>
      </c>
      <c r="M624" s="287">
        <v>55.61</v>
      </c>
      <c r="N624" s="287">
        <v>333.66</v>
      </c>
      <c r="O624" s="288"/>
      <c r="AU624" s="114"/>
      <c r="AV624" s="115"/>
      <c r="AW624" s="112" t="s">
        <v>1506</v>
      </c>
      <c r="AX624" s="112" t="s">
        <v>1507</v>
      </c>
      <c r="AY624" s="114"/>
      <c r="BA624" s="114"/>
    </row>
    <row r="625" spans="1:53" ht="30.75" x14ac:dyDescent="0.25">
      <c r="A625" s="280" t="s">
        <v>1508</v>
      </c>
      <c r="B625" s="281" t="s">
        <v>1509</v>
      </c>
      <c r="C625" s="282"/>
      <c r="D625" s="283"/>
      <c r="E625" s="284" t="s">
        <v>1494</v>
      </c>
      <c r="F625" s="284"/>
      <c r="G625" s="284"/>
      <c r="H625" s="285" t="s">
        <v>526</v>
      </c>
      <c r="I625" s="303">
        <v>2</v>
      </c>
      <c r="J625" s="287">
        <v>175.99</v>
      </c>
      <c r="K625" s="287">
        <v>351.98</v>
      </c>
      <c r="L625" s="287" t="s">
        <v>200</v>
      </c>
      <c r="M625" s="287">
        <v>70.400000000000006</v>
      </c>
      <c r="N625" s="287">
        <v>422.38</v>
      </c>
      <c r="O625" s="288"/>
      <c r="AU625" s="114"/>
      <c r="AV625" s="115"/>
      <c r="AW625" s="112" t="s">
        <v>1509</v>
      </c>
      <c r="AX625" s="112" t="s">
        <v>1494</v>
      </c>
      <c r="AY625" s="114"/>
      <c r="BA625" s="114"/>
    </row>
    <row r="626" spans="1:53" ht="30.75" x14ac:dyDescent="0.25">
      <c r="A626" s="280" t="s">
        <v>1510</v>
      </c>
      <c r="B626" s="281" t="s">
        <v>1511</v>
      </c>
      <c r="C626" s="282"/>
      <c r="D626" s="283"/>
      <c r="E626" s="284" t="s">
        <v>1488</v>
      </c>
      <c r="F626" s="284"/>
      <c r="G626" s="284"/>
      <c r="H626" s="285" t="s">
        <v>526</v>
      </c>
      <c r="I626" s="303">
        <v>4</v>
      </c>
      <c r="J626" s="287">
        <v>220.34</v>
      </c>
      <c r="K626" s="287">
        <v>881.36</v>
      </c>
      <c r="L626" s="287" t="s">
        <v>200</v>
      </c>
      <c r="M626" s="287">
        <v>176.27</v>
      </c>
      <c r="N626" s="287">
        <v>1057.6300000000001</v>
      </c>
      <c r="O626" s="288"/>
      <c r="AU626" s="114"/>
      <c r="AV626" s="115"/>
      <c r="AW626" s="112" t="s">
        <v>1511</v>
      </c>
      <c r="AX626" s="112" t="s">
        <v>1488</v>
      </c>
      <c r="AY626" s="114"/>
      <c r="BA626" s="114"/>
    </row>
    <row r="627" spans="1:53" ht="15.75" x14ac:dyDescent="0.25">
      <c r="A627" s="279" t="s">
        <v>1512</v>
      </c>
      <c r="B627" s="279"/>
      <c r="C627" s="279"/>
      <c r="D627" s="279"/>
      <c r="E627" s="279"/>
      <c r="F627" s="279"/>
      <c r="G627" s="279"/>
      <c r="H627" s="279"/>
      <c r="I627" s="279"/>
      <c r="J627" s="279"/>
      <c r="K627" s="279"/>
      <c r="L627" s="279"/>
      <c r="M627" s="279"/>
      <c r="N627" s="279"/>
      <c r="O627" s="279"/>
      <c r="AU627" s="114"/>
      <c r="AV627" s="115" t="s">
        <v>1512</v>
      </c>
      <c r="AY627" s="114"/>
      <c r="BA627" s="114"/>
    </row>
    <row r="628" spans="1:53" ht="15.75" x14ac:dyDescent="0.25">
      <c r="A628" s="280" t="s">
        <v>1513</v>
      </c>
      <c r="B628" s="281" t="s">
        <v>1514</v>
      </c>
      <c r="C628" s="282"/>
      <c r="D628" s="283"/>
      <c r="E628" s="284" t="s">
        <v>1476</v>
      </c>
      <c r="F628" s="284"/>
      <c r="G628" s="284"/>
      <c r="H628" s="285" t="s">
        <v>526</v>
      </c>
      <c r="I628" s="303">
        <v>1</v>
      </c>
      <c r="J628" s="287">
        <v>1641.31</v>
      </c>
      <c r="K628" s="287">
        <v>1641.31</v>
      </c>
      <c r="L628" s="287" t="s">
        <v>200</v>
      </c>
      <c r="M628" s="287">
        <v>328.26</v>
      </c>
      <c r="N628" s="287">
        <v>1969.57</v>
      </c>
      <c r="O628" s="288"/>
      <c r="AU628" s="114"/>
      <c r="AV628" s="115"/>
      <c r="AW628" s="112" t="s">
        <v>1514</v>
      </c>
      <c r="AX628" s="112" t="s">
        <v>1476</v>
      </c>
      <c r="AY628" s="114"/>
      <c r="BA628" s="114"/>
    </row>
    <row r="629" spans="1:53" ht="19.5" x14ac:dyDescent="0.25">
      <c r="A629" s="280" t="s">
        <v>1515</v>
      </c>
      <c r="B629" s="281" t="s">
        <v>1516</v>
      </c>
      <c r="C629" s="282"/>
      <c r="D629" s="283"/>
      <c r="E629" s="284" t="s">
        <v>1517</v>
      </c>
      <c r="F629" s="284"/>
      <c r="G629" s="284"/>
      <c r="H629" s="285" t="s">
        <v>526</v>
      </c>
      <c r="I629" s="303">
        <v>1</v>
      </c>
      <c r="J629" s="287">
        <v>508.49</v>
      </c>
      <c r="K629" s="287">
        <v>508.49</v>
      </c>
      <c r="L629" s="287" t="s">
        <v>200</v>
      </c>
      <c r="M629" s="287">
        <v>101.7</v>
      </c>
      <c r="N629" s="287">
        <v>610.19000000000005</v>
      </c>
      <c r="O629" s="288"/>
      <c r="AU629" s="114"/>
      <c r="AV629" s="115"/>
      <c r="AW629" s="112" t="s">
        <v>1516</v>
      </c>
      <c r="AX629" s="112" t="s">
        <v>1517</v>
      </c>
      <c r="AY629" s="114"/>
      <c r="BA629" s="114"/>
    </row>
    <row r="630" spans="1:53" ht="30.75" x14ac:dyDescent="0.25">
      <c r="A630" s="280" t="s">
        <v>1518</v>
      </c>
      <c r="B630" s="281" t="s">
        <v>1519</v>
      </c>
      <c r="C630" s="282"/>
      <c r="D630" s="283"/>
      <c r="E630" s="284" t="s">
        <v>1520</v>
      </c>
      <c r="F630" s="284"/>
      <c r="G630" s="284"/>
      <c r="H630" s="285" t="s">
        <v>526</v>
      </c>
      <c r="I630" s="303">
        <v>1</v>
      </c>
      <c r="J630" s="287">
        <v>7808.95</v>
      </c>
      <c r="K630" s="287">
        <v>7808.95</v>
      </c>
      <c r="L630" s="287" t="s">
        <v>200</v>
      </c>
      <c r="M630" s="287">
        <v>1561.79</v>
      </c>
      <c r="N630" s="287">
        <v>9370.74</v>
      </c>
      <c r="O630" s="288"/>
      <c r="AU630" s="114"/>
      <c r="AV630" s="115"/>
      <c r="AW630" s="112" t="s">
        <v>1519</v>
      </c>
      <c r="AX630" s="112" t="s">
        <v>1520</v>
      </c>
      <c r="AY630" s="114"/>
      <c r="BA630" s="114"/>
    </row>
    <row r="631" spans="1:53" ht="19.5" x14ac:dyDescent="0.25">
      <c r="A631" s="280" t="s">
        <v>1521</v>
      </c>
      <c r="B631" s="281" t="s">
        <v>1522</v>
      </c>
      <c r="C631" s="282"/>
      <c r="D631" s="283"/>
      <c r="E631" s="284" t="s">
        <v>1523</v>
      </c>
      <c r="F631" s="284"/>
      <c r="G631" s="284"/>
      <c r="H631" s="285" t="s">
        <v>526</v>
      </c>
      <c r="I631" s="303">
        <v>1</v>
      </c>
      <c r="J631" s="287">
        <v>377.41</v>
      </c>
      <c r="K631" s="287">
        <v>377.41</v>
      </c>
      <c r="L631" s="287" t="s">
        <v>200</v>
      </c>
      <c r="M631" s="287">
        <v>75.48</v>
      </c>
      <c r="N631" s="287">
        <v>452.89</v>
      </c>
      <c r="O631" s="288"/>
      <c r="AU631" s="114"/>
      <c r="AV631" s="115"/>
      <c r="AW631" s="112" t="s">
        <v>1522</v>
      </c>
      <c r="AX631" s="112" t="s">
        <v>1523</v>
      </c>
      <c r="AY631" s="114"/>
      <c r="BA631" s="114"/>
    </row>
    <row r="632" spans="1:53" ht="15.75" x14ac:dyDescent="0.25">
      <c r="A632" s="279" t="s">
        <v>1524</v>
      </c>
      <c r="B632" s="279"/>
      <c r="C632" s="279"/>
      <c r="D632" s="279"/>
      <c r="E632" s="279"/>
      <c r="F632" s="279"/>
      <c r="G632" s="279"/>
      <c r="H632" s="279"/>
      <c r="I632" s="279"/>
      <c r="J632" s="279"/>
      <c r="K632" s="279"/>
      <c r="L632" s="279"/>
      <c r="M632" s="279"/>
      <c r="N632" s="279"/>
      <c r="O632" s="279"/>
      <c r="AU632" s="114"/>
      <c r="AV632" s="115" t="s">
        <v>1524</v>
      </c>
      <c r="AY632" s="114"/>
      <c r="BA632" s="114"/>
    </row>
    <row r="633" spans="1:53" ht="45.75" x14ac:dyDescent="0.25">
      <c r="A633" s="280" t="s">
        <v>1525</v>
      </c>
      <c r="B633" s="281" t="s">
        <v>1526</v>
      </c>
      <c r="C633" s="282"/>
      <c r="D633" s="283"/>
      <c r="E633" s="284" t="s">
        <v>1470</v>
      </c>
      <c r="F633" s="284"/>
      <c r="G633" s="284"/>
      <c r="H633" s="285" t="s">
        <v>526</v>
      </c>
      <c r="I633" s="303">
        <v>2</v>
      </c>
      <c r="J633" s="287">
        <v>5997.79</v>
      </c>
      <c r="K633" s="287">
        <v>11995.58</v>
      </c>
      <c r="L633" s="287" t="s">
        <v>200</v>
      </c>
      <c r="M633" s="287">
        <v>2399.12</v>
      </c>
      <c r="N633" s="287">
        <v>14394.7</v>
      </c>
      <c r="O633" s="288"/>
      <c r="AU633" s="114"/>
      <c r="AV633" s="115"/>
      <c r="AW633" s="112" t="s">
        <v>1526</v>
      </c>
      <c r="AX633" s="112" t="s">
        <v>1470</v>
      </c>
      <c r="AY633" s="114"/>
      <c r="BA633" s="114"/>
    </row>
    <row r="634" spans="1:53" ht="30.75" x14ac:dyDescent="0.25">
      <c r="A634" s="280" t="s">
        <v>1527</v>
      </c>
      <c r="B634" s="281" t="s">
        <v>1528</v>
      </c>
      <c r="C634" s="282"/>
      <c r="D634" s="283"/>
      <c r="E634" s="284" t="s">
        <v>1529</v>
      </c>
      <c r="F634" s="284"/>
      <c r="G634" s="284"/>
      <c r="H634" s="285" t="s">
        <v>526</v>
      </c>
      <c r="I634" s="303">
        <v>2</v>
      </c>
      <c r="J634" s="287">
        <v>1929.4</v>
      </c>
      <c r="K634" s="287">
        <v>3858.8</v>
      </c>
      <c r="L634" s="287" t="s">
        <v>200</v>
      </c>
      <c r="M634" s="287">
        <v>771.76</v>
      </c>
      <c r="N634" s="287">
        <v>4630.5600000000004</v>
      </c>
      <c r="O634" s="288"/>
      <c r="AU634" s="114"/>
      <c r="AV634" s="115"/>
      <c r="AW634" s="112" t="s">
        <v>1528</v>
      </c>
      <c r="AX634" s="112" t="s">
        <v>1529</v>
      </c>
      <c r="AY634" s="114"/>
      <c r="BA634" s="114"/>
    </row>
    <row r="635" spans="1:53" ht="15.75" x14ac:dyDescent="0.25">
      <c r="A635" s="280" t="s">
        <v>1530</v>
      </c>
      <c r="B635" s="281" t="s">
        <v>1531</v>
      </c>
      <c r="C635" s="282"/>
      <c r="D635" s="283"/>
      <c r="E635" s="284" t="s">
        <v>1476</v>
      </c>
      <c r="F635" s="284"/>
      <c r="G635" s="284"/>
      <c r="H635" s="285" t="s">
        <v>526</v>
      </c>
      <c r="I635" s="303">
        <v>4</v>
      </c>
      <c r="J635" s="287">
        <v>1641.3</v>
      </c>
      <c r="K635" s="287">
        <v>6565.2</v>
      </c>
      <c r="L635" s="287" t="s">
        <v>200</v>
      </c>
      <c r="M635" s="287">
        <v>1313.04</v>
      </c>
      <c r="N635" s="287">
        <v>7878.24</v>
      </c>
      <c r="O635" s="288"/>
      <c r="AU635" s="114"/>
      <c r="AV635" s="115"/>
      <c r="AW635" s="112" t="s">
        <v>1531</v>
      </c>
      <c r="AX635" s="112" t="s">
        <v>1476</v>
      </c>
      <c r="AY635" s="114"/>
      <c r="BA635" s="114"/>
    </row>
    <row r="636" spans="1:53" ht="15.75" x14ac:dyDescent="0.25">
      <c r="A636" s="280" t="s">
        <v>1532</v>
      </c>
      <c r="B636" s="281" t="s">
        <v>1533</v>
      </c>
      <c r="C636" s="282"/>
      <c r="D636" s="283"/>
      <c r="E636" s="284" t="s">
        <v>1534</v>
      </c>
      <c r="F636" s="284"/>
      <c r="G636" s="284"/>
      <c r="H636" s="285" t="s">
        <v>1067</v>
      </c>
      <c r="I636" s="286">
        <v>0.1</v>
      </c>
      <c r="J636" s="287">
        <v>1401.8</v>
      </c>
      <c r="K636" s="287">
        <v>140.18</v>
      </c>
      <c r="L636" s="287" t="s">
        <v>200</v>
      </c>
      <c r="M636" s="287">
        <v>28.04</v>
      </c>
      <c r="N636" s="287">
        <v>168.22</v>
      </c>
      <c r="O636" s="288"/>
      <c r="AU636" s="114"/>
      <c r="AV636" s="115"/>
      <c r="AW636" s="112" t="s">
        <v>1533</v>
      </c>
      <c r="AX636" s="112" t="s">
        <v>1534</v>
      </c>
      <c r="AY636" s="114"/>
      <c r="BA636" s="114"/>
    </row>
    <row r="637" spans="1:53" ht="30.75" x14ac:dyDescent="0.25">
      <c r="A637" s="280" t="s">
        <v>1535</v>
      </c>
      <c r="B637" s="281" t="s">
        <v>1536</v>
      </c>
      <c r="C637" s="282"/>
      <c r="D637" s="283"/>
      <c r="E637" s="284" t="s">
        <v>1482</v>
      </c>
      <c r="F637" s="284"/>
      <c r="G637" s="284"/>
      <c r="H637" s="285" t="s">
        <v>526</v>
      </c>
      <c r="I637" s="303">
        <v>2</v>
      </c>
      <c r="J637" s="287">
        <v>73.650000000000006</v>
      </c>
      <c r="K637" s="287">
        <v>147.30000000000001</v>
      </c>
      <c r="L637" s="287" t="s">
        <v>200</v>
      </c>
      <c r="M637" s="287">
        <v>29.46</v>
      </c>
      <c r="N637" s="287">
        <v>176.76</v>
      </c>
      <c r="O637" s="288"/>
      <c r="AU637" s="114"/>
      <c r="AV637" s="115"/>
      <c r="AW637" s="112" t="s">
        <v>1536</v>
      </c>
      <c r="AX637" s="112" t="s">
        <v>1482</v>
      </c>
      <c r="AY637" s="114"/>
      <c r="BA637" s="114"/>
    </row>
    <row r="638" spans="1:53" ht="19.5" x14ac:dyDescent="0.25">
      <c r="A638" s="280" t="s">
        <v>1537</v>
      </c>
      <c r="B638" s="281" t="s">
        <v>1538</v>
      </c>
      <c r="C638" s="282"/>
      <c r="D638" s="283"/>
      <c r="E638" s="284" t="s">
        <v>1539</v>
      </c>
      <c r="F638" s="284"/>
      <c r="G638" s="284"/>
      <c r="H638" s="285" t="s">
        <v>526</v>
      </c>
      <c r="I638" s="303">
        <v>1</v>
      </c>
      <c r="J638" s="287">
        <v>80.17</v>
      </c>
      <c r="K638" s="287">
        <v>80.17</v>
      </c>
      <c r="L638" s="287" t="s">
        <v>200</v>
      </c>
      <c r="M638" s="287">
        <v>16.03</v>
      </c>
      <c r="N638" s="287">
        <v>96.2</v>
      </c>
      <c r="O638" s="288"/>
      <c r="AU638" s="114"/>
      <c r="AV638" s="115"/>
      <c r="AW638" s="112" t="s">
        <v>1538</v>
      </c>
      <c r="AX638" s="112" t="s">
        <v>1539</v>
      </c>
      <c r="AY638" s="114"/>
      <c r="BA638" s="114"/>
    </row>
    <row r="639" spans="1:53" ht="15.75" x14ac:dyDescent="0.25">
      <c r="A639" s="279" t="s">
        <v>1540</v>
      </c>
      <c r="B639" s="279"/>
      <c r="C639" s="279"/>
      <c r="D639" s="279"/>
      <c r="E639" s="279"/>
      <c r="F639" s="279"/>
      <c r="G639" s="279"/>
      <c r="H639" s="279"/>
      <c r="I639" s="279"/>
      <c r="J639" s="279"/>
      <c r="K639" s="279"/>
      <c r="L639" s="279"/>
      <c r="M639" s="279"/>
      <c r="N639" s="279"/>
      <c r="O639" s="279"/>
      <c r="AU639" s="114"/>
      <c r="AV639" s="115" t="s">
        <v>1540</v>
      </c>
      <c r="AY639" s="114"/>
      <c r="BA639" s="114"/>
    </row>
    <row r="640" spans="1:53" ht="45.75" x14ac:dyDescent="0.25">
      <c r="A640" s="280" t="s">
        <v>1541</v>
      </c>
      <c r="B640" s="281" t="s">
        <v>1542</v>
      </c>
      <c r="C640" s="282"/>
      <c r="D640" s="283"/>
      <c r="E640" s="284" t="s">
        <v>1470</v>
      </c>
      <c r="F640" s="284"/>
      <c r="G640" s="284"/>
      <c r="H640" s="285" t="s">
        <v>526</v>
      </c>
      <c r="I640" s="303">
        <v>1</v>
      </c>
      <c r="J640" s="287">
        <v>5997.8</v>
      </c>
      <c r="K640" s="287">
        <v>5997.8</v>
      </c>
      <c r="L640" s="287" t="s">
        <v>200</v>
      </c>
      <c r="M640" s="287">
        <v>1199.56</v>
      </c>
      <c r="N640" s="287">
        <v>7197.36</v>
      </c>
      <c r="O640" s="288"/>
      <c r="AU640" s="114"/>
      <c r="AV640" s="115"/>
      <c r="AW640" s="112" t="s">
        <v>1542</v>
      </c>
      <c r="AX640" s="112" t="s">
        <v>1470</v>
      </c>
      <c r="AY640" s="114"/>
      <c r="BA640" s="114"/>
    </row>
    <row r="641" spans="1:53" ht="30.75" x14ac:dyDescent="0.25">
      <c r="A641" s="280" t="s">
        <v>1543</v>
      </c>
      <c r="B641" s="281" t="s">
        <v>1544</v>
      </c>
      <c r="C641" s="282"/>
      <c r="D641" s="283"/>
      <c r="E641" s="284" t="s">
        <v>1545</v>
      </c>
      <c r="F641" s="284"/>
      <c r="G641" s="284"/>
      <c r="H641" s="285" t="s">
        <v>526</v>
      </c>
      <c r="I641" s="303">
        <v>1</v>
      </c>
      <c r="J641" s="287">
        <v>4705.97</v>
      </c>
      <c r="K641" s="287">
        <v>4705.97</v>
      </c>
      <c r="L641" s="287" t="s">
        <v>200</v>
      </c>
      <c r="M641" s="287">
        <v>941.19</v>
      </c>
      <c r="N641" s="287">
        <v>5647.16</v>
      </c>
      <c r="O641" s="288"/>
      <c r="AU641" s="114"/>
      <c r="AV641" s="115"/>
      <c r="AW641" s="112" t="s">
        <v>1544</v>
      </c>
      <c r="AX641" s="112" t="s">
        <v>1545</v>
      </c>
      <c r="AY641" s="114"/>
      <c r="BA641" s="114"/>
    </row>
    <row r="642" spans="1:53" ht="15.75" x14ac:dyDescent="0.25">
      <c r="A642" s="280" t="s">
        <v>1546</v>
      </c>
      <c r="B642" s="281" t="s">
        <v>1547</v>
      </c>
      <c r="C642" s="282"/>
      <c r="D642" s="283"/>
      <c r="E642" s="284" t="s">
        <v>1476</v>
      </c>
      <c r="F642" s="284"/>
      <c r="G642" s="284"/>
      <c r="H642" s="285" t="s">
        <v>526</v>
      </c>
      <c r="I642" s="303">
        <v>17</v>
      </c>
      <c r="J642" s="287">
        <v>1641.3</v>
      </c>
      <c r="K642" s="287">
        <v>27902.1</v>
      </c>
      <c r="L642" s="287" t="s">
        <v>200</v>
      </c>
      <c r="M642" s="287">
        <v>5580.42</v>
      </c>
      <c r="N642" s="287">
        <v>33482.519999999997</v>
      </c>
      <c r="O642" s="288"/>
      <c r="AU642" s="114"/>
      <c r="AV642" s="115"/>
      <c r="AW642" s="112" t="s">
        <v>1547</v>
      </c>
      <c r="AX642" s="112" t="s">
        <v>1476</v>
      </c>
      <c r="AY642" s="114"/>
      <c r="BA642" s="114"/>
    </row>
    <row r="643" spans="1:53" ht="19.5" x14ac:dyDescent="0.25">
      <c r="A643" s="280" t="s">
        <v>1548</v>
      </c>
      <c r="B643" s="281" t="s">
        <v>1549</v>
      </c>
      <c r="C643" s="282"/>
      <c r="D643" s="283"/>
      <c r="E643" s="284" t="s">
        <v>1507</v>
      </c>
      <c r="F643" s="284"/>
      <c r="G643" s="284"/>
      <c r="H643" s="285" t="s">
        <v>1067</v>
      </c>
      <c r="I643" s="286">
        <v>0.1</v>
      </c>
      <c r="J643" s="287">
        <v>2780.5</v>
      </c>
      <c r="K643" s="287">
        <v>278.05</v>
      </c>
      <c r="L643" s="287" t="s">
        <v>200</v>
      </c>
      <c r="M643" s="287">
        <v>55.61</v>
      </c>
      <c r="N643" s="287">
        <v>333.66</v>
      </c>
      <c r="O643" s="288"/>
      <c r="AU643" s="114"/>
      <c r="AV643" s="115"/>
      <c r="AW643" s="112" t="s">
        <v>1549</v>
      </c>
      <c r="AX643" s="112" t="s">
        <v>1507</v>
      </c>
      <c r="AY643" s="114"/>
      <c r="BA643" s="114"/>
    </row>
    <row r="644" spans="1:53" ht="30.75" x14ac:dyDescent="0.25">
      <c r="A644" s="280" t="s">
        <v>1550</v>
      </c>
      <c r="B644" s="281" t="s">
        <v>1551</v>
      </c>
      <c r="C644" s="282"/>
      <c r="D644" s="283"/>
      <c r="E644" s="284" t="s">
        <v>1552</v>
      </c>
      <c r="F644" s="284"/>
      <c r="G644" s="284"/>
      <c r="H644" s="285" t="s">
        <v>526</v>
      </c>
      <c r="I644" s="303">
        <v>2</v>
      </c>
      <c r="J644" s="287">
        <v>166.28</v>
      </c>
      <c r="K644" s="287">
        <v>332.56</v>
      </c>
      <c r="L644" s="287" t="s">
        <v>200</v>
      </c>
      <c r="M644" s="287">
        <v>66.510000000000005</v>
      </c>
      <c r="N644" s="287">
        <v>399.07</v>
      </c>
      <c r="O644" s="288"/>
      <c r="AU644" s="114"/>
      <c r="AV644" s="115"/>
      <c r="AW644" s="112" t="s">
        <v>1551</v>
      </c>
      <c r="AX644" s="112" t="s">
        <v>1552</v>
      </c>
      <c r="AY644" s="114"/>
      <c r="BA644" s="114"/>
    </row>
    <row r="645" spans="1:53" ht="30.75" x14ac:dyDescent="0.25">
      <c r="A645" s="280" t="s">
        <v>1553</v>
      </c>
      <c r="B645" s="281" t="s">
        <v>1554</v>
      </c>
      <c r="C645" s="282"/>
      <c r="D645" s="283"/>
      <c r="E645" s="284" t="s">
        <v>1488</v>
      </c>
      <c r="F645" s="284"/>
      <c r="G645" s="284"/>
      <c r="H645" s="285" t="s">
        <v>526</v>
      </c>
      <c r="I645" s="303">
        <v>2</v>
      </c>
      <c r="J645" s="287">
        <v>220.34</v>
      </c>
      <c r="K645" s="287">
        <v>440.68</v>
      </c>
      <c r="L645" s="287" t="s">
        <v>200</v>
      </c>
      <c r="M645" s="287">
        <v>88.14</v>
      </c>
      <c r="N645" s="287">
        <v>528.82000000000005</v>
      </c>
      <c r="O645" s="288"/>
      <c r="AU645" s="114"/>
      <c r="AV645" s="115"/>
      <c r="AW645" s="112" t="s">
        <v>1554</v>
      </c>
      <c r="AX645" s="112" t="s">
        <v>1488</v>
      </c>
      <c r="AY645" s="114"/>
      <c r="BA645" s="114"/>
    </row>
    <row r="646" spans="1:53" ht="30.75" x14ac:dyDescent="0.25">
      <c r="A646" s="280" t="s">
        <v>1555</v>
      </c>
      <c r="B646" s="281" t="s">
        <v>1556</v>
      </c>
      <c r="C646" s="282"/>
      <c r="D646" s="283"/>
      <c r="E646" s="284" t="s">
        <v>1482</v>
      </c>
      <c r="F646" s="284"/>
      <c r="G646" s="284"/>
      <c r="H646" s="285" t="s">
        <v>526</v>
      </c>
      <c r="I646" s="303">
        <v>1</v>
      </c>
      <c r="J646" s="287">
        <v>73.650000000000006</v>
      </c>
      <c r="K646" s="287">
        <v>73.650000000000006</v>
      </c>
      <c r="L646" s="287" t="s">
        <v>200</v>
      </c>
      <c r="M646" s="287">
        <v>14.73</v>
      </c>
      <c r="N646" s="287">
        <v>88.38</v>
      </c>
      <c r="O646" s="288"/>
      <c r="AU646" s="114"/>
      <c r="AV646" s="115"/>
      <c r="AW646" s="112" t="s">
        <v>1556</v>
      </c>
      <c r="AX646" s="112" t="s">
        <v>1482</v>
      </c>
      <c r="AY646" s="114"/>
      <c r="BA646" s="114"/>
    </row>
    <row r="647" spans="1:53" ht="19.5" x14ac:dyDescent="0.25">
      <c r="A647" s="280" t="s">
        <v>1557</v>
      </c>
      <c r="B647" s="281" t="s">
        <v>1558</v>
      </c>
      <c r="C647" s="282"/>
      <c r="D647" s="283"/>
      <c r="E647" s="284" t="s">
        <v>1559</v>
      </c>
      <c r="F647" s="284"/>
      <c r="G647" s="284"/>
      <c r="H647" s="285" t="s">
        <v>1067</v>
      </c>
      <c r="I647" s="286">
        <v>0.2</v>
      </c>
      <c r="J647" s="287">
        <v>2216.9</v>
      </c>
      <c r="K647" s="287">
        <v>443.38</v>
      </c>
      <c r="L647" s="287" t="s">
        <v>200</v>
      </c>
      <c r="M647" s="287">
        <v>88.68</v>
      </c>
      <c r="N647" s="287">
        <v>532.05999999999995</v>
      </c>
      <c r="O647" s="288"/>
      <c r="AU647" s="114"/>
      <c r="AV647" s="115"/>
      <c r="AW647" s="112" t="s">
        <v>1558</v>
      </c>
      <c r="AX647" s="112" t="s">
        <v>1559</v>
      </c>
      <c r="AY647" s="114"/>
      <c r="BA647" s="114"/>
    </row>
    <row r="648" spans="1:53" ht="19.5" x14ac:dyDescent="0.25">
      <c r="A648" s="280" t="s">
        <v>1560</v>
      </c>
      <c r="B648" s="281" t="s">
        <v>1561</v>
      </c>
      <c r="C648" s="282"/>
      <c r="D648" s="283"/>
      <c r="E648" s="284" t="s">
        <v>1562</v>
      </c>
      <c r="F648" s="284"/>
      <c r="G648" s="284"/>
      <c r="H648" s="285" t="s">
        <v>526</v>
      </c>
      <c r="I648" s="303">
        <v>9</v>
      </c>
      <c r="J648" s="287">
        <v>1005.7</v>
      </c>
      <c r="K648" s="287">
        <v>9051.2999999999993</v>
      </c>
      <c r="L648" s="287" t="s">
        <v>200</v>
      </c>
      <c r="M648" s="287">
        <v>1810.26</v>
      </c>
      <c r="N648" s="287">
        <v>10861.56</v>
      </c>
      <c r="O648" s="288"/>
      <c r="AU648" s="114"/>
      <c r="AV648" s="115"/>
      <c r="AW648" s="112" t="s">
        <v>1561</v>
      </c>
      <c r="AX648" s="112" t="s">
        <v>1562</v>
      </c>
      <c r="AY648" s="114"/>
      <c r="BA648" s="114"/>
    </row>
    <row r="649" spans="1:53" ht="15.75" x14ac:dyDescent="0.25">
      <c r="A649" s="279" t="s">
        <v>1563</v>
      </c>
      <c r="B649" s="279"/>
      <c r="C649" s="279"/>
      <c r="D649" s="279"/>
      <c r="E649" s="279"/>
      <c r="F649" s="279"/>
      <c r="G649" s="279"/>
      <c r="H649" s="279"/>
      <c r="I649" s="279"/>
      <c r="J649" s="279"/>
      <c r="K649" s="279"/>
      <c r="L649" s="279"/>
      <c r="M649" s="279"/>
      <c r="N649" s="279"/>
      <c r="O649" s="279"/>
      <c r="AU649" s="114"/>
      <c r="AV649" s="115" t="s">
        <v>1563</v>
      </c>
      <c r="AY649" s="114"/>
      <c r="BA649" s="114"/>
    </row>
    <row r="650" spans="1:53" ht="45.75" x14ac:dyDescent="0.25">
      <c r="A650" s="280" t="s">
        <v>1564</v>
      </c>
      <c r="B650" s="281" t="s">
        <v>1565</v>
      </c>
      <c r="C650" s="282"/>
      <c r="D650" s="283"/>
      <c r="E650" s="284" t="s">
        <v>1470</v>
      </c>
      <c r="F650" s="284"/>
      <c r="G650" s="284"/>
      <c r="H650" s="285" t="s">
        <v>526</v>
      </c>
      <c r="I650" s="303">
        <v>1</v>
      </c>
      <c r="J650" s="287">
        <v>5997.8</v>
      </c>
      <c r="K650" s="287">
        <v>5997.8</v>
      </c>
      <c r="L650" s="287" t="s">
        <v>200</v>
      </c>
      <c r="M650" s="287">
        <v>1199.56</v>
      </c>
      <c r="N650" s="287">
        <v>7197.36</v>
      </c>
      <c r="O650" s="288"/>
      <c r="AU650" s="114"/>
      <c r="AV650" s="115"/>
      <c r="AW650" s="112" t="s">
        <v>1565</v>
      </c>
      <c r="AX650" s="112" t="s">
        <v>1470</v>
      </c>
      <c r="AY650" s="114"/>
      <c r="BA650" s="114"/>
    </row>
    <row r="651" spans="1:53" ht="30.75" x14ac:dyDescent="0.25">
      <c r="A651" s="280" t="s">
        <v>1566</v>
      </c>
      <c r="B651" s="281" t="s">
        <v>1567</v>
      </c>
      <c r="C651" s="282"/>
      <c r="D651" s="283"/>
      <c r="E651" s="284" t="s">
        <v>1473</v>
      </c>
      <c r="F651" s="284"/>
      <c r="G651" s="284"/>
      <c r="H651" s="285" t="s">
        <v>526</v>
      </c>
      <c r="I651" s="303">
        <v>1</v>
      </c>
      <c r="J651" s="287">
        <v>2447.13</v>
      </c>
      <c r="K651" s="287">
        <v>2447.13</v>
      </c>
      <c r="L651" s="287" t="s">
        <v>200</v>
      </c>
      <c r="M651" s="287">
        <v>489.43</v>
      </c>
      <c r="N651" s="287">
        <v>2936.56</v>
      </c>
      <c r="O651" s="288"/>
      <c r="AU651" s="114"/>
      <c r="AV651" s="115"/>
      <c r="AW651" s="112" t="s">
        <v>1567</v>
      </c>
      <c r="AX651" s="112" t="s">
        <v>1473</v>
      </c>
      <c r="AY651" s="114"/>
      <c r="BA651" s="114"/>
    </row>
    <row r="652" spans="1:53" ht="15.75" x14ac:dyDescent="0.25">
      <c r="A652" s="280" t="s">
        <v>1568</v>
      </c>
      <c r="B652" s="281" t="s">
        <v>1569</v>
      </c>
      <c r="C652" s="282"/>
      <c r="D652" s="283"/>
      <c r="E652" s="284" t="s">
        <v>1476</v>
      </c>
      <c r="F652" s="284"/>
      <c r="G652" s="284"/>
      <c r="H652" s="285" t="s">
        <v>526</v>
      </c>
      <c r="I652" s="303">
        <v>6</v>
      </c>
      <c r="J652" s="287">
        <v>1641.3</v>
      </c>
      <c r="K652" s="287">
        <v>9847.7999999999993</v>
      </c>
      <c r="L652" s="287" t="s">
        <v>200</v>
      </c>
      <c r="M652" s="287">
        <v>1969.56</v>
      </c>
      <c r="N652" s="287">
        <v>11817.36</v>
      </c>
      <c r="O652" s="288"/>
      <c r="AU652" s="114"/>
      <c r="AV652" s="115"/>
      <c r="AW652" s="112" t="s">
        <v>1569</v>
      </c>
      <c r="AX652" s="112" t="s">
        <v>1476</v>
      </c>
      <c r="AY652" s="114"/>
      <c r="BA652" s="114"/>
    </row>
    <row r="653" spans="1:53" ht="30.75" x14ac:dyDescent="0.25">
      <c r="A653" s="280" t="s">
        <v>1570</v>
      </c>
      <c r="B653" s="281" t="s">
        <v>1571</v>
      </c>
      <c r="C653" s="282"/>
      <c r="D653" s="283"/>
      <c r="E653" s="284" t="s">
        <v>1572</v>
      </c>
      <c r="F653" s="284"/>
      <c r="G653" s="284"/>
      <c r="H653" s="285" t="s">
        <v>526</v>
      </c>
      <c r="I653" s="303">
        <v>5</v>
      </c>
      <c r="J653" s="287">
        <v>259.89999999999998</v>
      </c>
      <c r="K653" s="287">
        <v>1299.5</v>
      </c>
      <c r="L653" s="287" t="s">
        <v>200</v>
      </c>
      <c r="M653" s="287">
        <v>259.89999999999998</v>
      </c>
      <c r="N653" s="287">
        <v>1559.4</v>
      </c>
      <c r="O653" s="288"/>
      <c r="AU653" s="114"/>
      <c r="AV653" s="115"/>
      <c r="AW653" s="112" t="s">
        <v>1571</v>
      </c>
      <c r="AX653" s="112" t="s">
        <v>1572</v>
      </c>
      <c r="AY653" s="114"/>
      <c r="BA653" s="114"/>
    </row>
    <row r="654" spans="1:53" ht="19.5" x14ac:dyDescent="0.25">
      <c r="A654" s="280" t="s">
        <v>1573</v>
      </c>
      <c r="B654" s="281" t="s">
        <v>1574</v>
      </c>
      <c r="C654" s="282"/>
      <c r="D654" s="283"/>
      <c r="E654" s="284" t="s">
        <v>1534</v>
      </c>
      <c r="F654" s="284"/>
      <c r="G654" s="284"/>
      <c r="H654" s="285" t="s">
        <v>1067</v>
      </c>
      <c r="I654" s="286">
        <v>0.1</v>
      </c>
      <c r="J654" s="287">
        <v>738.7</v>
      </c>
      <c r="K654" s="287">
        <v>73.87</v>
      </c>
      <c r="L654" s="287" t="s">
        <v>200</v>
      </c>
      <c r="M654" s="287">
        <v>14.77</v>
      </c>
      <c r="N654" s="287">
        <v>88.64</v>
      </c>
      <c r="O654" s="288"/>
      <c r="AU654" s="114"/>
      <c r="AV654" s="115"/>
      <c r="AW654" s="112" t="s">
        <v>1574</v>
      </c>
      <c r="AX654" s="112" t="s">
        <v>1534</v>
      </c>
      <c r="AY654" s="114"/>
      <c r="BA654" s="114"/>
    </row>
    <row r="655" spans="1:53" ht="15.75" x14ac:dyDescent="0.25">
      <c r="A655" s="279" t="s">
        <v>1575</v>
      </c>
      <c r="B655" s="279"/>
      <c r="C655" s="279"/>
      <c r="D655" s="279"/>
      <c r="E655" s="279"/>
      <c r="F655" s="279"/>
      <c r="G655" s="279"/>
      <c r="H655" s="279"/>
      <c r="I655" s="279"/>
      <c r="J655" s="279"/>
      <c r="K655" s="279"/>
      <c r="L655" s="279"/>
      <c r="M655" s="279"/>
      <c r="N655" s="279"/>
      <c r="O655" s="279"/>
      <c r="AU655" s="114"/>
      <c r="AV655" s="115" t="s">
        <v>1575</v>
      </c>
      <c r="AY655" s="114"/>
      <c r="BA655" s="114"/>
    </row>
    <row r="656" spans="1:53" ht="30.75" x14ac:dyDescent="0.25">
      <c r="A656" s="280" t="s">
        <v>1576</v>
      </c>
      <c r="B656" s="281" t="s">
        <v>1577</v>
      </c>
      <c r="C656" s="282"/>
      <c r="D656" s="283"/>
      <c r="E656" s="284" t="s">
        <v>1578</v>
      </c>
      <c r="F656" s="284"/>
      <c r="G656" s="284"/>
      <c r="H656" s="285" t="s">
        <v>367</v>
      </c>
      <c r="I656" s="290">
        <v>3.92</v>
      </c>
      <c r="J656" s="287">
        <v>333056.2</v>
      </c>
      <c r="K656" s="287">
        <v>1305580.3</v>
      </c>
      <c r="L656" s="287" t="s">
        <v>200</v>
      </c>
      <c r="M656" s="287">
        <v>261116.06</v>
      </c>
      <c r="N656" s="287">
        <v>1566696.36</v>
      </c>
      <c r="O656" s="288"/>
      <c r="AU656" s="114"/>
      <c r="AV656" s="115"/>
      <c r="AW656" s="112" t="s">
        <v>1577</v>
      </c>
      <c r="AX656" s="112" t="s">
        <v>1578</v>
      </c>
      <c r="AY656" s="114"/>
      <c r="BA656" s="114"/>
    </row>
    <row r="657" spans="1:53" ht="60.75" x14ac:dyDescent="0.25">
      <c r="A657" s="280" t="s">
        <v>1579</v>
      </c>
      <c r="B657" s="281" t="s">
        <v>1580</v>
      </c>
      <c r="C657" s="282"/>
      <c r="D657" s="283"/>
      <c r="E657" s="284" t="s">
        <v>1581</v>
      </c>
      <c r="F657" s="284"/>
      <c r="G657" s="284"/>
      <c r="H657" s="285" t="s">
        <v>526</v>
      </c>
      <c r="I657" s="303">
        <v>20</v>
      </c>
      <c r="J657" s="287">
        <v>15242.46</v>
      </c>
      <c r="K657" s="287">
        <v>304849.2</v>
      </c>
      <c r="L657" s="287" t="s">
        <v>200</v>
      </c>
      <c r="M657" s="287">
        <v>60969.84</v>
      </c>
      <c r="N657" s="287">
        <v>365819.04</v>
      </c>
      <c r="O657" s="288"/>
      <c r="AU657" s="114"/>
      <c r="AV657" s="115"/>
      <c r="AW657" s="112" t="s">
        <v>1580</v>
      </c>
      <c r="AX657" s="112" t="s">
        <v>1581</v>
      </c>
      <c r="AY657" s="114"/>
      <c r="BA657" s="114"/>
    </row>
    <row r="658" spans="1:53" ht="60.75" x14ac:dyDescent="0.25">
      <c r="A658" s="280" t="s">
        <v>1582</v>
      </c>
      <c r="B658" s="281" t="s">
        <v>1583</v>
      </c>
      <c r="C658" s="282"/>
      <c r="D658" s="283"/>
      <c r="E658" s="284" t="s">
        <v>1584</v>
      </c>
      <c r="F658" s="284"/>
      <c r="G658" s="284"/>
      <c r="H658" s="285" t="s">
        <v>526</v>
      </c>
      <c r="I658" s="303">
        <v>96</v>
      </c>
      <c r="J658" s="287">
        <v>7985.79</v>
      </c>
      <c r="K658" s="287">
        <v>766635.84</v>
      </c>
      <c r="L658" s="287" t="s">
        <v>200</v>
      </c>
      <c r="M658" s="287">
        <v>153327.17000000001</v>
      </c>
      <c r="N658" s="287">
        <v>919963.01</v>
      </c>
      <c r="O658" s="288"/>
      <c r="AU658" s="114"/>
      <c r="AV658" s="115"/>
      <c r="AW658" s="112" t="s">
        <v>1583</v>
      </c>
      <c r="AX658" s="112" t="s">
        <v>1584</v>
      </c>
      <c r="AY658" s="114"/>
      <c r="BA658" s="114"/>
    </row>
    <row r="659" spans="1:53" ht="60.75" x14ac:dyDescent="0.25">
      <c r="A659" s="280" t="s">
        <v>1585</v>
      </c>
      <c r="B659" s="281" t="s">
        <v>1586</v>
      </c>
      <c r="C659" s="282"/>
      <c r="D659" s="283"/>
      <c r="E659" s="284" t="s">
        <v>1587</v>
      </c>
      <c r="F659" s="284"/>
      <c r="G659" s="284"/>
      <c r="H659" s="285" t="s">
        <v>526</v>
      </c>
      <c r="I659" s="303">
        <v>197</v>
      </c>
      <c r="J659" s="287">
        <v>9496.67</v>
      </c>
      <c r="K659" s="287">
        <v>1870843.99</v>
      </c>
      <c r="L659" s="287" t="s">
        <v>200</v>
      </c>
      <c r="M659" s="287">
        <v>374168.8</v>
      </c>
      <c r="N659" s="287">
        <v>2245012.79</v>
      </c>
      <c r="O659" s="288"/>
      <c r="AU659" s="114"/>
      <c r="AV659" s="115"/>
      <c r="AW659" s="112" t="s">
        <v>1586</v>
      </c>
      <c r="AX659" s="112" t="s">
        <v>1587</v>
      </c>
      <c r="AY659" s="114"/>
      <c r="BA659" s="114"/>
    </row>
    <row r="660" spans="1:53" ht="75.75" x14ac:dyDescent="0.25">
      <c r="A660" s="280" t="s">
        <v>1588</v>
      </c>
      <c r="B660" s="281" t="s">
        <v>1589</v>
      </c>
      <c r="C660" s="282"/>
      <c r="D660" s="283"/>
      <c r="E660" s="284" t="s">
        <v>1590</v>
      </c>
      <c r="F660" s="284"/>
      <c r="G660" s="284"/>
      <c r="H660" s="285" t="s">
        <v>526</v>
      </c>
      <c r="I660" s="303">
        <v>32</v>
      </c>
      <c r="J660" s="287">
        <v>16861.62</v>
      </c>
      <c r="K660" s="287">
        <v>539571.84</v>
      </c>
      <c r="L660" s="287" t="s">
        <v>200</v>
      </c>
      <c r="M660" s="287">
        <v>107914.37</v>
      </c>
      <c r="N660" s="287">
        <v>647486.21</v>
      </c>
      <c r="O660" s="288"/>
      <c r="AU660" s="114"/>
      <c r="AV660" s="115"/>
      <c r="AW660" s="112" t="s">
        <v>1589</v>
      </c>
      <c r="AX660" s="112" t="s">
        <v>1590</v>
      </c>
      <c r="AY660" s="114"/>
      <c r="BA660" s="114"/>
    </row>
    <row r="661" spans="1:53" ht="75.75" x14ac:dyDescent="0.25">
      <c r="A661" s="280" t="s">
        <v>1591</v>
      </c>
      <c r="B661" s="281" t="s">
        <v>1592</v>
      </c>
      <c r="C661" s="282"/>
      <c r="D661" s="283"/>
      <c r="E661" s="284" t="s">
        <v>1593</v>
      </c>
      <c r="F661" s="284"/>
      <c r="G661" s="284"/>
      <c r="H661" s="285" t="s">
        <v>526</v>
      </c>
      <c r="I661" s="303">
        <v>41</v>
      </c>
      <c r="J661" s="287">
        <v>18522.36</v>
      </c>
      <c r="K661" s="287">
        <v>759416.76</v>
      </c>
      <c r="L661" s="287" t="s">
        <v>200</v>
      </c>
      <c r="M661" s="287">
        <v>151883.35</v>
      </c>
      <c r="N661" s="287">
        <v>911300.11</v>
      </c>
      <c r="O661" s="288"/>
      <c r="AU661" s="114"/>
      <c r="AV661" s="115"/>
      <c r="AW661" s="112" t="s">
        <v>1592</v>
      </c>
      <c r="AX661" s="112" t="s">
        <v>1593</v>
      </c>
      <c r="AY661" s="114"/>
      <c r="BA661" s="114"/>
    </row>
    <row r="662" spans="1:53" ht="45.75" x14ac:dyDescent="0.25">
      <c r="A662" s="280" t="s">
        <v>1594</v>
      </c>
      <c r="B662" s="281" t="s">
        <v>1595</v>
      </c>
      <c r="C662" s="282"/>
      <c r="D662" s="283"/>
      <c r="E662" s="284" t="s">
        <v>1596</v>
      </c>
      <c r="F662" s="284"/>
      <c r="G662" s="284"/>
      <c r="H662" s="285" t="s">
        <v>526</v>
      </c>
      <c r="I662" s="303">
        <v>6</v>
      </c>
      <c r="J662" s="287">
        <v>14981.96</v>
      </c>
      <c r="K662" s="287">
        <v>89891.76</v>
      </c>
      <c r="L662" s="287" t="s">
        <v>200</v>
      </c>
      <c r="M662" s="287">
        <v>17978.349999999999</v>
      </c>
      <c r="N662" s="287">
        <v>107870.11</v>
      </c>
      <c r="O662" s="288"/>
      <c r="AU662" s="114"/>
      <c r="AV662" s="115"/>
      <c r="AW662" s="112" t="s">
        <v>1595</v>
      </c>
      <c r="AX662" s="112" t="s">
        <v>1596</v>
      </c>
      <c r="AY662" s="114"/>
      <c r="BA662" s="114"/>
    </row>
    <row r="663" spans="1:53" ht="30.75" x14ac:dyDescent="0.25">
      <c r="A663" s="280" t="s">
        <v>1597</v>
      </c>
      <c r="B663" s="281" t="s">
        <v>1598</v>
      </c>
      <c r="C663" s="282"/>
      <c r="D663" s="283"/>
      <c r="E663" s="284" t="s">
        <v>1599</v>
      </c>
      <c r="F663" s="284"/>
      <c r="G663" s="284"/>
      <c r="H663" s="285" t="s">
        <v>367</v>
      </c>
      <c r="I663" s="290">
        <v>0.39</v>
      </c>
      <c r="J663" s="287">
        <v>278055.26</v>
      </c>
      <c r="K663" s="287">
        <v>108441.55</v>
      </c>
      <c r="L663" s="287" t="s">
        <v>200</v>
      </c>
      <c r="M663" s="287">
        <v>21688.31</v>
      </c>
      <c r="N663" s="287">
        <v>130129.86</v>
      </c>
      <c r="O663" s="288"/>
      <c r="AU663" s="114"/>
      <c r="AV663" s="115"/>
      <c r="AW663" s="112" t="s">
        <v>1598</v>
      </c>
      <c r="AX663" s="112" t="s">
        <v>1599</v>
      </c>
      <c r="AY663" s="114"/>
      <c r="BA663" s="114"/>
    </row>
    <row r="664" spans="1:53" ht="60.75" x14ac:dyDescent="0.25">
      <c r="A664" s="280" t="s">
        <v>1600</v>
      </c>
      <c r="B664" s="281" t="s">
        <v>1601</v>
      </c>
      <c r="C664" s="282"/>
      <c r="D664" s="283"/>
      <c r="E664" s="284" t="s">
        <v>1602</v>
      </c>
      <c r="F664" s="284"/>
      <c r="G664" s="284"/>
      <c r="H664" s="285" t="s">
        <v>526</v>
      </c>
      <c r="I664" s="303">
        <v>31</v>
      </c>
      <c r="J664" s="287">
        <v>6474.97</v>
      </c>
      <c r="K664" s="287">
        <v>200724.07</v>
      </c>
      <c r="L664" s="287" t="s">
        <v>200</v>
      </c>
      <c r="M664" s="287">
        <v>40144.81</v>
      </c>
      <c r="N664" s="287">
        <v>240868.88</v>
      </c>
      <c r="O664" s="288"/>
      <c r="AU664" s="114"/>
      <c r="AV664" s="115"/>
      <c r="AW664" s="112" t="s">
        <v>1601</v>
      </c>
      <c r="AX664" s="112" t="s">
        <v>1602</v>
      </c>
      <c r="AY664" s="114"/>
      <c r="BA664" s="114"/>
    </row>
    <row r="665" spans="1:53" ht="75.75" x14ac:dyDescent="0.25">
      <c r="A665" s="280" t="s">
        <v>1603</v>
      </c>
      <c r="B665" s="281" t="s">
        <v>1604</v>
      </c>
      <c r="C665" s="282"/>
      <c r="D665" s="283"/>
      <c r="E665" s="284" t="s">
        <v>1605</v>
      </c>
      <c r="F665" s="284"/>
      <c r="G665" s="284"/>
      <c r="H665" s="285" t="s">
        <v>526</v>
      </c>
      <c r="I665" s="303">
        <v>1</v>
      </c>
      <c r="J665" s="287">
        <v>15500.68</v>
      </c>
      <c r="K665" s="287">
        <v>15500.68</v>
      </c>
      <c r="L665" s="287" t="s">
        <v>200</v>
      </c>
      <c r="M665" s="287">
        <v>3100.14</v>
      </c>
      <c r="N665" s="287">
        <v>18600.82</v>
      </c>
      <c r="O665" s="288"/>
      <c r="AU665" s="114"/>
      <c r="AV665" s="115"/>
      <c r="AW665" s="112" t="s">
        <v>1604</v>
      </c>
      <c r="AX665" s="112" t="s">
        <v>1605</v>
      </c>
      <c r="AY665" s="114"/>
      <c r="BA665" s="114"/>
    </row>
    <row r="666" spans="1:53" ht="60.75" x14ac:dyDescent="0.25">
      <c r="A666" s="280" t="s">
        <v>1606</v>
      </c>
      <c r="B666" s="281" t="s">
        <v>1607</v>
      </c>
      <c r="C666" s="282"/>
      <c r="D666" s="283"/>
      <c r="E666" s="284" t="s">
        <v>1608</v>
      </c>
      <c r="F666" s="284"/>
      <c r="G666" s="284"/>
      <c r="H666" s="285" t="s">
        <v>526</v>
      </c>
      <c r="I666" s="303">
        <v>3</v>
      </c>
      <c r="J666" s="287">
        <v>7985.78</v>
      </c>
      <c r="K666" s="287">
        <v>23957.34</v>
      </c>
      <c r="L666" s="287" t="s">
        <v>200</v>
      </c>
      <c r="M666" s="287">
        <v>4791.47</v>
      </c>
      <c r="N666" s="287">
        <v>28748.81</v>
      </c>
      <c r="O666" s="288"/>
      <c r="AU666" s="114"/>
      <c r="AV666" s="115"/>
      <c r="AW666" s="112" t="s">
        <v>1607</v>
      </c>
      <c r="AX666" s="112" t="s">
        <v>1608</v>
      </c>
      <c r="AY666" s="114"/>
      <c r="BA666" s="114"/>
    </row>
    <row r="667" spans="1:53" ht="60.75" x14ac:dyDescent="0.25">
      <c r="A667" s="280" t="s">
        <v>1609</v>
      </c>
      <c r="B667" s="281" t="s">
        <v>1610</v>
      </c>
      <c r="C667" s="282"/>
      <c r="D667" s="283"/>
      <c r="E667" s="284" t="s">
        <v>1611</v>
      </c>
      <c r="F667" s="284"/>
      <c r="G667" s="284"/>
      <c r="H667" s="285" t="s">
        <v>526</v>
      </c>
      <c r="I667" s="303">
        <v>4</v>
      </c>
      <c r="J667" s="287">
        <v>17011.45</v>
      </c>
      <c r="K667" s="287">
        <v>68045.8</v>
      </c>
      <c r="L667" s="287" t="s">
        <v>200</v>
      </c>
      <c r="M667" s="287">
        <v>13609.16</v>
      </c>
      <c r="N667" s="287">
        <v>81654.960000000006</v>
      </c>
      <c r="O667" s="288"/>
      <c r="AU667" s="114"/>
      <c r="AV667" s="115"/>
      <c r="AW667" s="112" t="s">
        <v>1610</v>
      </c>
      <c r="AX667" s="112" t="s">
        <v>1611</v>
      </c>
      <c r="AY667" s="114"/>
      <c r="BA667" s="114"/>
    </row>
    <row r="668" spans="1:53" ht="45.75" x14ac:dyDescent="0.25">
      <c r="A668" s="280" t="s">
        <v>1612</v>
      </c>
      <c r="B668" s="281" t="s">
        <v>1613</v>
      </c>
      <c r="C668" s="282"/>
      <c r="D668" s="283"/>
      <c r="E668" s="284" t="s">
        <v>1614</v>
      </c>
      <c r="F668" s="284"/>
      <c r="G668" s="284"/>
      <c r="H668" s="285" t="s">
        <v>367</v>
      </c>
      <c r="I668" s="290">
        <v>0.76</v>
      </c>
      <c r="J668" s="287">
        <v>121161.01</v>
      </c>
      <c r="K668" s="287">
        <v>92082.37</v>
      </c>
      <c r="L668" s="287" t="s">
        <v>200</v>
      </c>
      <c r="M668" s="287">
        <v>18416.47</v>
      </c>
      <c r="N668" s="287">
        <v>110498.84</v>
      </c>
      <c r="O668" s="288"/>
      <c r="AU668" s="114"/>
      <c r="AV668" s="115"/>
      <c r="AW668" s="112" t="s">
        <v>1613</v>
      </c>
      <c r="AX668" s="112" t="s">
        <v>1614</v>
      </c>
      <c r="AY668" s="114"/>
      <c r="BA668" s="114"/>
    </row>
    <row r="669" spans="1:53" ht="45.75" x14ac:dyDescent="0.25">
      <c r="A669" s="280" t="s">
        <v>1615</v>
      </c>
      <c r="B669" s="281" t="s">
        <v>1616</v>
      </c>
      <c r="C669" s="282"/>
      <c r="D669" s="283"/>
      <c r="E669" s="284" t="s">
        <v>1617</v>
      </c>
      <c r="F669" s="284"/>
      <c r="G669" s="284"/>
      <c r="H669" s="285" t="s">
        <v>526</v>
      </c>
      <c r="I669" s="303">
        <v>43</v>
      </c>
      <c r="J669" s="287">
        <v>14780.05</v>
      </c>
      <c r="K669" s="287">
        <v>635542.15</v>
      </c>
      <c r="L669" s="287" t="s">
        <v>200</v>
      </c>
      <c r="M669" s="287">
        <v>127108.43</v>
      </c>
      <c r="N669" s="287">
        <v>762650.58</v>
      </c>
      <c r="O669" s="288"/>
      <c r="AU669" s="114"/>
      <c r="AV669" s="115"/>
      <c r="AW669" s="112" t="s">
        <v>1616</v>
      </c>
      <c r="AX669" s="112" t="s">
        <v>1617</v>
      </c>
      <c r="AY669" s="114"/>
      <c r="BA669" s="114"/>
    </row>
    <row r="670" spans="1:53" ht="45.75" x14ac:dyDescent="0.25">
      <c r="A670" s="280" t="s">
        <v>1618</v>
      </c>
      <c r="B670" s="281" t="s">
        <v>1619</v>
      </c>
      <c r="C670" s="282"/>
      <c r="D670" s="283"/>
      <c r="E670" s="284" t="s">
        <v>1620</v>
      </c>
      <c r="F670" s="284"/>
      <c r="G670" s="284"/>
      <c r="H670" s="285" t="s">
        <v>526</v>
      </c>
      <c r="I670" s="303">
        <v>23</v>
      </c>
      <c r="J670" s="287">
        <v>7542.22</v>
      </c>
      <c r="K670" s="287">
        <v>173471.06</v>
      </c>
      <c r="L670" s="287" t="s">
        <v>200</v>
      </c>
      <c r="M670" s="287">
        <v>34694.21</v>
      </c>
      <c r="N670" s="287">
        <v>208165.27</v>
      </c>
      <c r="O670" s="288"/>
      <c r="AU670" s="114"/>
      <c r="AV670" s="115"/>
      <c r="AW670" s="112" t="s">
        <v>1619</v>
      </c>
      <c r="AX670" s="112" t="s">
        <v>1620</v>
      </c>
      <c r="AY670" s="114"/>
      <c r="BA670" s="114"/>
    </row>
    <row r="671" spans="1:53" ht="45.75" x14ac:dyDescent="0.25">
      <c r="A671" s="280" t="s">
        <v>1621</v>
      </c>
      <c r="B671" s="281" t="s">
        <v>1622</v>
      </c>
      <c r="C671" s="282"/>
      <c r="D671" s="283"/>
      <c r="E671" s="284" t="s">
        <v>1623</v>
      </c>
      <c r="F671" s="284"/>
      <c r="G671" s="284"/>
      <c r="H671" s="285" t="s">
        <v>526</v>
      </c>
      <c r="I671" s="303">
        <v>6</v>
      </c>
      <c r="J671" s="287">
        <v>9171.15</v>
      </c>
      <c r="K671" s="287">
        <v>55026.9</v>
      </c>
      <c r="L671" s="287" t="s">
        <v>200</v>
      </c>
      <c r="M671" s="287">
        <v>11005.38</v>
      </c>
      <c r="N671" s="287">
        <v>66032.28</v>
      </c>
      <c r="O671" s="288"/>
      <c r="AU671" s="114"/>
      <c r="AV671" s="115"/>
      <c r="AW671" s="112" t="s">
        <v>1622</v>
      </c>
      <c r="AX671" s="112" t="s">
        <v>1623</v>
      </c>
      <c r="AY671" s="114"/>
      <c r="BA671" s="114"/>
    </row>
    <row r="672" spans="1:53" ht="60.75" x14ac:dyDescent="0.25">
      <c r="A672" s="280" t="s">
        <v>1624</v>
      </c>
      <c r="B672" s="281" t="s">
        <v>1625</v>
      </c>
      <c r="C672" s="282"/>
      <c r="D672" s="283"/>
      <c r="E672" s="284" t="s">
        <v>1626</v>
      </c>
      <c r="F672" s="284"/>
      <c r="G672" s="284"/>
      <c r="H672" s="285" t="s">
        <v>526</v>
      </c>
      <c r="I672" s="303">
        <v>4</v>
      </c>
      <c r="J672" s="287">
        <v>18119.490000000002</v>
      </c>
      <c r="K672" s="287">
        <v>72477.960000000006</v>
      </c>
      <c r="L672" s="287" t="s">
        <v>200</v>
      </c>
      <c r="M672" s="287">
        <v>14495.59</v>
      </c>
      <c r="N672" s="287">
        <v>86973.55</v>
      </c>
      <c r="O672" s="288"/>
      <c r="AU672" s="114"/>
      <c r="AV672" s="115"/>
      <c r="AW672" s="112" t="s">
        <v>1625</v>
      </c>
      <c r="AX672" s="112" t="s">
        <v>1626</v>
      </c>
      <c r="AY672" s="114"/>
      <c r="BA672" s="114"/>
    </row>
    <row r="673" spans="1:53" ht="30.75" x14ac:dyDescent="0.25">
      <c r="A673" s="280" t="s">
        <v>1627</v>
      </c>
      <c r="B673" s="281" t="s">
        <v>1628</v>
      </c>
      <c r="C673" s="282"/>
      <c r="D673" s="283"/>
      <c r="E673" s="284" t="s">
        <v>1629</v>
      </c>
      <c r="F673" s="284"/>
      <c r="G673" s="284"/>
      <c r="H673" s="285" t="s">
        <v>367</v>
      </c>
      <c r="I673" s="290">
        <v>1.48</v>
      </c>
      <c r="J673" s="287">
        <v>105291.17</v>
      </c>
      <c r="K673" s="287">
        <v>155830.93</v>
      </c>
      <c r="L673" s="287" t="s">
        <v>200</v>
      </c>
      <c r="M673" s="287">
        <v>31166.19</v>
      </c>
      <c r="N673" s="287">
        <v>186997.12</v>
      </c>
      <c r="O673" s="288"/>
      <c r="AU673" s="114"/>
      <c r="AV673" s="115"/>
      <c r="AW673" s="112" t="s">
        <v>1628</v>
      </c>
      <c r="AX673" s="112" t="s">
        <v>1629</v>
      </c>
      <c r="AY673" s="114"/>
      <c r="BA673" s="114"/>
    </row>
    <row r="674" spans="1:53" ht="45.75" x14ac:dyDescent="0.25">
      <c r="A674" s="280" t="s">
        <v>1630</v>
      </c>
      <c r="B674" s="281" t="s">
        <v>1631</v>
      </c>
      <c r="C674" s="282"/>
      <c r="D674" s="283"/>
      <c r="E674" s="284" t="s">
        <v>1632</v>
      </c>
      <c r="F674" s="284"/>
      <c r="G674" s="284"/>
      <c r="H674" s="285" t="s">
        <v>526</v>
      </c>
      <c r="I674" s="303">
        <v>133</v>
      </c>
      <c r="J674" s="287">
        <v>1543.94</v>
      </c>
      <c r="K674" s="287">
        <v>205344.02</v>
      </c>
      <c r="L674" s="287" t="s">
        <v>200</v>
      </c>
      <c r="M674" s="287">
        <v>41068.800000000003</v>
      </c>
      <c r="N674" s="287">
        <v>246412.82</v>
      </c>
      <c r="O674" s="288"/>
      <c r="AU674" s="114"/>
      <c r="AV674" s="115"/>
      <c r="AW674" s="112" t="s">
        <v>1631</v>
      </c>
      <c r="AX674" s="112" t="s">
        <v>1632</v>
      </c>
      <c r="AY674" s="114"/>
      <c r="BA674" s="114"/>
    </row>
    <row r="675" spans="1:53" ht="60.75" x14ac:dyDescent="0.25">
      <c r="A675" s="280" t="s">
        <v>1633</v>
      </c>
      <c r="B675" s="281" t="s">
        <v>1634</v>
      </c>
      <c r="C675" s="282"/>
      <c r="D675" s="283"/>
      <c r="E675" s="284" t="s">
        <v>1635</v>
      </c>
      <c r="F675" s="284"/>
      <c r="G675" s="284"/>
      <c r="H675" s="285" t="s">
        <v>526</v>
      </c>
      <c r="I675" s="303">
        <v>13</v>
      </c>
      <c r="J675" s="287">
        <v>10919.15</v>
      </c>
      <c r="K675" s="287">
        <v>141948.95000000001</v>
      </c>
      <c r="L675" s="287" t="s">
        <v>200</v>
      </c>
      <c r="M675" s="287">
        <v>28389.79</v>
      </c>
      <c r="N675" s="287">
        <v>170338.74</v>
      </c>
      <c r="O675" s="288"/>
      <c r="AU675" s="114"/>
      <c r="AV675" s="115"/>
      <c r="AW675" s="112" t="s">
        <v>1634</v>
      </c>
      <c r="AX675" s="112" t="s">
        <v>1635</v>
      </c>
      <c r="AY675" s="114"/>
      <c r="BA675" s="114"/>
    </row>
    <row r="676" spans="1:53" ht="75.75" x14ac:dyDescent="0.25">
      <c r="A676" s="280" t="s">
        <v>1636</v>
      </c>
      <c r="B676" s="281" t="s">
        <v>1637</v>
      </c>
      <c r="C676" s="282"/>
      <c r="D676" s="283"/>
      <c r="E676" s="284" t="s">
        <v>1638</v>
      </c>
      <c r="F676" s="284"/>
      <c r="G676" s="284"/>
      <c r="H676" s="285" t="s">
        <v>526</v>
      </c>
      <c r="I676" s="303">
        <v>2</v>
      </c>
      <c r="J676" s="287">
        <v>19944.86</v>
      </c>
      <c r="K676" s="287">
        <v>39889.72</v>
      </c>
      <c r="L676" s="287" t="s">
        <v>200</v>
      </c>
      <c r="M676" s="287">
        <v>7977.94</v>
      </c>
      <c r="N676" s="287">
        <v>47867.66</v>
      </c>
      <c r="O676" s="288"/>
      <c r="AU676" s="114"/>
      <c r="AV676" s="115"/>
      <c r="AW676" s="112" t="s">
        <v>1637</v>
      </c>
      <c r="AX676" s="112" t="s">
        <v>1638</v>
      </c>
      <c r="AY676" s="114"/>
      <c r="BA676" s="114"/>
    </row>
    <row r="677" spans="1:53" ht="15.75" x14ac:dyDescent="0.25">
      <c r="A677" s="280" t="s">
        <v>1639</v>
      </c>
      <c r="B677" s="281" t="s">
        <v>1640</v>
      </c>
      <c r="C677" s="282"/>
      <c r="D677" s="283"/>
      <c r="E677" s="284" t="s">
        <v>1641</v>
      </c>
      <c r="F677" s="284"/>
      <c r="G677" s="284"/>
      <c r="H677" s="285" t="s">
        <v>367</v>
      </c>
      <c r="I677" s="290">
        <v>7.0000000000000007E-2</v>
      </c>
      <c r="J677" s="287">
        <v>120698.14</v>
      </c>
      <c r="K677" s="287">
        <v>8448.8700000000008</v>
      </c>
      <c r="L677" s="287" t="s">
        <v>200</v>
      </c>
      <c r="M677" s="287">
        <v>1689.77</v>
      </c>
      <c r="N677" s="287">
        <v>10138.64</v>
      </c>
      <c r="O677" s="288"/>
      <c r="AU677" s="114"/>
      <c r="AV677" s="115"/>
      <c r="AW677" s="112" t="s">
        <v>1640</v>
      </c>
      <c r="AX677" s="112" t="s">
        <v>1641</v>
      </c>
      <c r="AY677" s="114"/>
      <c r="BA677" s="114"/>
    </row>
    <row r="678" spans="1:53" ht="45.75" x14ac:dyDescent="0.25">
      <c r="A678" s="280" t="s">
        <v>1642</v>
      </c>
      <c r="B678" s="281" t="s">
        <v>1643</v>
      </c>
      <c r="C678" s="282"/>
      <c r="D678" s="283"/>
      <c r="E678" s="284" t="s">
        <v>1644</v>
      </c>
      <c r="F678" s="284"/>
      <c r="G678" s="284"/>
      <c r="H678" s="285" t="s">
        <v>526</v>
      </c>
      <c r="I678" s="303">
        <v>7</v>
      </c>
      <c r="J678" s="287">
        <v>7431.33</v>
      </c>
      <c r="K678" s="287">
        <v>52019.31</v>
      </c>
      <c r="L678" s="287" t="s">
        <v>200</v>
      </c>
      <c r="M678" s="287">
        <v>10403.86</v>
      </c>
      <c r="N678" s="287">
        <v>62423.17</v>
      </c>
      <c r="O678" s="288"/>
      <c r="AU678" s="114"/>
      <c r="AV678" s="115"/>
      <c r="AW678" s="112" t="s">
        <v>1643</v>
      </c>
      <c r="AX678" s="112" t="s">
        <v>1644</v>
      </c>
      <c r="AY678" s="114"/>
      <c r="BA678" s="114"/>
    </row>
    <row r="679" spans="1:53" ht="15.75" x14ac:dyDescent="0.25">
      <c r="A679" s="280" t="s">
        <v>1645</v>
      </c>
      <c r="B679" s="281" t="s">
        <v>1646</v>
      </c>
      <c r="C679" s="282"/>
      <c r="D679" s="283"/>
      <c r="E679" s="284" t="s">
        <v>1647</v>
      </c>
      <c r="F679" s="284"/>
      <c r="G679" s="284"/>
      <c r="H679" s="285" t="s">
        <v>367</v>
      </c>
      <c r="I679" s="290">
        <v>0.03</v>
      </c>
      <c r="J679" s="287">
        <v>69517.33</v>
      </c>
      <c r="K679" s="287">
        <v>2085.52</v>
      </c>
      <c r="L679" s="287" t="s">
        <v>200</v>
      </c>
      <c r="M679" s="287">
        <v>417.1</v>
      </c>
      <c r="N679" s="287">
        <v>2502.62</v>
      </c>
      <c r="O679" s="288"/>
      <c r="AU679" s="114"/>
      <c r="AV679" s="115"/>
      <c r="AW679" s="112" t="s">
        <v>1646</v>
      </c>
      <c r="AX679" s="112" t="s">
        <v>1647</v>
      </c>
      <c r="AY679" s="114"/>
      <c r="BA679" s="114"/>
    </row>
    <row r="680" spans="1:53" ht="30.75" x14ac:dyDescent="0.25">
      <c r="A680" s="280" t="s">
        <v>1648</v>
      </c>
      <c r="B680" s="281" t="s">
        <v>1649</v>
      </c>
      <c r="C680" s="282"/>
      <c r="D680" s="283"/>
      <c r="E680" s="284" t="s">
        <v>1650</v>
      </c>
      <c r="F680" s="284"/>
      <c r="G680" s="284"/>
      <c r="H680" s="285" t="s">
        <v>526</v>
      </c>
      <c r="I680" s="303">
        <v>3</v>
      </c>
      <c r="J680" s="287">
        <v>1075.56</v>
      </c>
      <c r="K680" s="287">
        <v>3226.68</v>
      </c>
      <c r="L680" s="287" t="s">
        <v>200</v>
      </c>
      <c r="M680" s="287">
        <v>645.34</v>
      </c>
      <c r="N680" s="287">
        <v>3872.02</v>
      </c>
      <c r="O680" s="288"/>
      <c r="AU680" s="114"/>
      <c r="AV680" s="115"/>
      <c r="AW680" s="112" t="s">
        <v>1649</v>
      </c>
      <c r="AX680" s="112" t="s">
        <v>1650</v>
      </c>
      <c r="AY680" s="114"/>
      <c r="BA680" s="114"/>
    </row>
    <row r="681" spans="1:53" ht="30.75" x14ac:dyDescent="0.25">
      <c r="A681" s="280" t="s">
        <v>1651</v>
      </c>
      <c r="B681" s="281" t="s">
        <v>1652</v>
      </c>
      <c r="C681" s="282"/>
      <c r="D681" s="283"/>
      <c r="E681" s="284" t="s">
        <v>1520</v>
      </c>
      <c r="F681" s="284"/>
      <c r="G681" s="284"/>
      <c r="H681" s="285" t="s">
        <v>526</v>
      </c>
      <c r="I681" s="303">
        <v>9</v>
      </c>
      <c r="J681" s="287">
        <v>7808.92</v>
      </c>
      <c r="K681" s="287">
        <v>70280.28</v>
      </c>
      <c r="L681" s="287" t="s">
        <v>200</v>
      </c>
      <c r="M681" s="287">
        <v>14056.06</v>
      </c>
      <c r="N681" s="287">
        <v>84336.34</v>
      </c>
      <c r="O681" s="288"/>
      <c r="AU681" s="114"/>
      <c r="AV681" s="115"/>
      <c r="AW681" s="112" t="s">
        <v>1652</v>
      </c>
      <c r="AX681" s="112" t="s">
        <v>1520</v>
      </c>
      <c r="AY681" s="114"/>
      <c r="BA681" s="114"/>
    </row>
    <row r="682" spans="1:53" ht="19.5" x14ac:dyDescent="0.25">
      <c r="A682" s="280" t="s">
        <v>1653</v>
      </c>
      <c r="B682" s="281" t="s">
        <v>1654</v>
      </c>
      <c r="C682" s="282"/>
      <c r="D682" s="283"/>
      <c r="E682" s="284" t="s">
        <v>1655</v>
      </c>
      <c r="F682" s="284"/>
      <c r="G682" s="284"/>
      <c r="H682" s="285" t="s">
        <v>526</v>
      </c>
      <c r="I682" s="303">
        <v>9</v>
      </c>
      <c r="J682" s="287">
        <v>1497.02</v>
      </c>
      <c r="K682" s="287">
        <v>13473.18</v>
      </c>
      <c r="L682" s="287" t="s">
        <v>200</v>
      </c>
      <c r="M682" s="287">
        <v>2694.64</v>
      </c>
      <c r="N682" s="287">
        <v>16167.82</v>
      </c>
      <c r="O682" s="288"/>
      <c r="AU682" s="114"/>
      <c r="AV682" s="115"/>
      <c r="AW682" s="112" t="s">
        <v>1654</v>
      </c>
      <c r="AX682" s="112" t="s">
        <v>1655</v>
      </c>
      <c r="AY682" s="114"/>
      <c r="BA682" s="114"/>
    </row>
    <row r="683" spans="1:53" ht="15.75" x14ac:dyDescent="0.25">
      <c r="A683" s="280" t="s">
        <v>1656</v>
      </c>
      <c r="B683" s="281" t="s">
        <v>1657</v>
      </c>
      <c r="C683" s="282"/>
      <c r="D683" s="283"/>
      <c r="E683" s="284" t="s">
        <v>1658</v>
      </c>
      <c r="F683" s="284"/>
      <c r="G683" s="284"/>
      <c r="H683" s="285" t="s">
        <v>526</v>
      </c>
      <c r="I683" s="303">
        <v>474</v>
      </c>
      <c r="J683" s="287">
        <v>688.57</v>
      </c>
      <c r="K683" s="287">
        <v>326382.18</v>
      </c>
      <c r="L683" s="287" t="s">
        <v>200</v>
      </c>
      <c r="M683" s="287">
        <v>65276.44</v>
      </c>
      <c r="N683" s="287">
        <v>391658.62</v>
      </c>
      <c r="O683" s="288"/>
      <c r="AU683" s="114"/>
      <c r="AV683" s="115"/>
      <c r="AW683" s="112" t="s">
        <v>1657</v>
      </c>
      <c r="AX683" s="112" t="s">
        <v>1658</v>
      </c>
      <c r="AY683" s="114"/>
      <c r="BA683" s="114"/>
    </row>
    <row r="684" spans="1:53" ht="15.75" x14ac:dyDescent="0.25">
      <c r="A684" s="280" t="s">
        <v>1659</v>
      </c>
      <c r="B684" s="281" t="s">
        <v>1660</v>
      </c>
      <c r="C684" s="282"/>
      <c r="D684" s="283"/>
      <c r="E684" s="284" t="s">
        <v>1661</v>
      </c>
      <c r="F684" s="284"/>
      <c r="G684" s="284"/>
      <c r="H684" s="285" t="s">
        <v>526</v>
      </c>
      <c r="I684" s="303">
        <v>474</v>
      </c>
      <c r="J684" s="287">
        <v>396.87</v>
      </c>
      <c r="K684" s="287">
        <v>188116.38</v>
      </c>
      <c r="L684" s="287" t="s">
        <v>200</v>
      </c>
      <c r="M684" s="287">
        <v>37623.279999999999</v>
      </c>
      <c r="N684" s="287">
        <v>225739.66</v>
      </c>
      <c r="O684" s="288"/>
      <c r="AU684" s="114"/>
      <c r="AV684" s="115"/>
      <c r="AW684" s="112" t="s">
        <v>1660</v>
      </c>
      <c r="AX684" s="112" t="s">
        <v>1661</v>
      </c>
      <c r="AY684" s="114"/>
      <c r="BA684" s="114"/>
    </row>
    <row r="685" spans="1:53" ht="30.75" x14ac:dyDescent="0.25">
      <c r="A685" s="280" t="s">
        <v>1662</v>
      </c>
      <c r="B685" s="281" t="s">
        <v>1663</v>
      </c>
      <c r="C685" s="282"/>
      <c r="D685" s="283"/>
      <c r="E685" s="284" t="s">
        <v>1664</v>
      </c>
      <c r="F685" s="284"/>
      <c r="G685" s="284"/>
      <c r="H685" s="285" t="s">
        <v>1665</v>
      </c>
      <c r="I685" s="290">
        <v>0.48</v>
      </c>
      <c r="J685" s="287">
        <v>21084.65</v>
      </c>
      <c r="K685" s="287">
        <v>10120.629999999999</v>
      </c>
      <c r="L685" s="287" t="s">
        <v>200</v>
      </c>
      <c r="M685" s="287">
        <v>2024.13</v>
      </c>
      <c r="N685" s="287">
        <v>12144.76</v>
      </c>
      <c r="O685" s="288"/>
      <c r="AU685" s="114"/>
      <c r="AV685" s="115"/>
      <c r="AW685" s="112" t="s">
        <v>1663</v>
      </c>
      <c r="AX685" s="112" t="s">
        <v>1664</v>
      </c>
      <c r="AY685" s="114"/>
      <c r="BA685" s="114"/>
    </row>
    <row r="686" spans="1:53" ht="30.75" x14ac:dyDescent="0.25">
      <c r="A686" s="280" t="s">
        <v>1666</v>
      </c>
      <c r="B686" s="281" t="s">
        <v>1667</v>
      </c>
      <c r="C686" s="282"/>
      <c r="D686" s="283"/>
      <c r="E686" s="284" t="s">
        <v>1668</v>
      </c>
      <c r="F686" s="284"/>
      <c r="G686" s="284"/>
      <c r="H686" s="285" t="s">
        <v>367</v>
      </c>
      <c r="I686" s="290">
        <v>0.36</v>
      </c>
      <c r="J686" s="287">
        <v>38867.72</v>
      </c>
      <c r="K686" s="287">
        <v>13992.38</v>
      </c>
      <c r="L686" s="287" t="s">
        <v>200</v>
      </c>
      <c r="M686" s="287">
        <v>2798.48</v>
      </c>
      <c r="N686" s="287">
        <v>16790.86</v>
      </c>
      <c r="O686" s="288"/>
      <c r="AU686" s="114"/>
      <c r="AV686" s="115"/>
      <c r="AW686" s="112" t="s">
        <v>1667</v>
      </c>
      <c r="AX686" s="112" t="s">
        <v>1668</v>
      </c>
      <c r="AY686" s="114"/>
      <c r="BA686" s="114"/>
    </row>
    <row r="687" spans="1:53" ht="15.75" x14ac:dyDescent="0.25">
      <c r="A687" s="280" t="s">
        <v>1669</v>
      </c>
      <c r="B687" s="281" t="s">
        <v>1670</v>
      </c>
      <c r="C687" s="282"/>
      <c r="D687" s="283"/>
      <c r="E687" s="284" t="s">
        <v>1671</v>
      </c>
      <c r="F687" s="284"/>
      <c r="G687" s="284"/>
      <c r="H687" s="285" t="s">
        <v>1067</v>
      </c>
      <c r="I687" s="286">
        <v>3.6</v>
      </c>
      <c r="J687" s="287">
        <v>945.79</v>
      </c>
      <c r="K687" s="287">
        <v>3404.84</v>
      </c>
      <c r="L687" s="287" t="s">
        <v>200</v>
      </c>
      <c r="M687" s="287">
        <v>680.97</v>
      </c>
      <c r="N687" s="287">
        <v>4085.81</v>
      </c>
      <c r="O687" s="288"/>
      <c r="AU687" s="114"/>
      <c r="AV687" s="115"/>
      <c r="AW687" s="112" t="s">
        <v>1670</v>
      </c>
      <c r="AX687" s="112" t="s">
        <v>1671</v>
      </c>
      <c r="AY687" s="114"/>
      <c r="BA687" s="114"/>
    </row>
    <row r="688" spans="1:53" ht="30.75" x14ac:dyDescent="0.25">
      <c r="A688" s="280" t="s">
        <v>1672</v>
      </c>
      <c r="B688" s="281" t="s">
        <v>1673</v>
      </c>
      <c r="C688" s="282"/>
      <c r="D688" s="283"/>
      <c r="E688" s="284" t="s">
        <v>1674</v>
      </c>
      <c r="F688" s="284"/>
      <c r="G688" s="284"/>
      <c r="H688" s="285" t="s">
        <v>367</v>
      </c>
      <c r="I688" s="290">
        <v>2.64</v>
      </c>
      <c r="J688" s="287">
        <v>38167.42</v>
      </c>
      <c r="K688" s="287">
        <v>100761.99</v>
      </c>
      <c r="L688" s="287" t="s">
        <v>200</v>
      </c>
      <c r="M688" s="287">
        <v>20152.400000000001</v>
      </c>
      <c r="N688" s="287">
        <v>120914.39</v>
      </c>
      <c r="O688" s="288"/>
      <c r="AU688" s="114"/>
      <c r="AV688" s="115"/>
      <c r="AW688" s="112" t="s">
        <v>1673</v>
      </c>
      <c r="AX688" s="112" t="s">
        <v>1674</v>
      </c>
      <c r="AY688" s="114"/>
      <c r="BA688" s="114"/>
    </row>
    <row r="689" spans="1:53" ht="15.75" x14ac:dyDescent="0.25">
      <c r="A689" s="280" t="s">
        <v>1675</v>
      </c>
      <c r="B689" s="281" t="s">
        <v>1676</v>
      </c>
      <c r="C689" s="282"/>
      <c r="D689" s="283"/>
      <c r="E689" s="284" t="s">
        <v>1677</v>
      </c>
      <c r="F689" s="284"/>
      <c r="G689" s="284"/>
      <c r="H689" s="285" t="s">
        <v>1067</v>
      </c>
      <c r="I689" s="286">
        <v>26.4</v>
      </c>
      <c r="J689" s="287">
        <v>543.19000000000005</v>
      </c>
      <c r="K689" s="287">
        <v>14340.22</v>
      </c>
      <c r="L689" s="287" t="s">
        <v>200</v>
      </c>
      <c r="M689" s="287">
        <v>2868.04</v>
      </c>
      <c r="N689" s="287">
        <v>17208.259999999998</v>
      </c>
      <c r="O689" s="288"/>
      <c r="AU689" s="114"/>
      <c r="AV689" s="115"/>
      <c r="AW689" s="112" t="s">
        <v>1676</v>
      </c>
      <c r="AX689" s="112" t="s">
        <v>1677</v>
      </c>
      <c r="AY689" s="114"/>
      <c r="BA689" s="114"/>
    </row>
    <row r="690" spans="1:53" ht="15.75" x14ac:dyDescent="0.25">
      <c r="A690" s="280" t="s">
        <v>1678</v>
      </c>
      <c r="B690" s="281" t="s">
        <v>1679</v>
      </c>
      <c r="C690" s="282"/>
      <c r="D690" s="283"/>
      <c r="E690" s="284" t="s">
        <v>1680</v>
      </c>
      <c r="F690" s="284"/>
      <c r="G690" s="284"/>
      <c r="H690" s="285" t="s">
        <v>367</v>
      </c>
      <c r="I690" s="286">
        <v>1.8</v>
      </c>
      <c r="J690" s="287">
        <v>45464.57</v>
      </c>
      <c r="K690" s="287">
        <v>81836.23</v>
      </c>
      <c r="L690" s="287" t="s">
        <v>200</v>
      </c>
      <c r="M690" s="287">
        <v>16367.25</v>
      </c>
      <c r="N690" s="287">
        <v>98203.48</v>
      </c>
      <c r="O690" s="288"/>
      <c r="AU690" s="114"/>
      <c r="AV690" s="115"/>
      <c r="AW690" s="112" t="s">
        <v>1679</v>
      </c>
      <c r="AX690" s="112" t="s">
        <v>1680</v>
      </c>
      <c r="AY690" s="114"/>
      <c r="BA690" s="114"/>
    </row>
    <row r="691" spans="1:53" ht="15.75" x14ac:dyDescent="0.25">
      <c r="A691" s="280" t="s">
        <v>1681</v>
      </c>
      <c r="B691" s="281" t="s">
        <v>1682</v>
      </c>
      <c r="C691" s="282"/>
      <c r="D691" s="283"/>
      <c r="E691" s="284" t="s">
        <v>1683</v>
      </c>
      <c r="F691" s="284"/>
      <c r="G691" s="284"/>
      <c r="H691" s="285" t="s">
        <v>367</v>
      </c>
      <c r="I691" s="286">
        <v>1.8</v>
      </c>
      <c r="J691" s="287">
        <v>9191.67</v>
      </c>
      <c r="K691" s="287">
        <v>16545.009999999998</v>
      </c>
      <c r="L691" s="287" t="s">
        <v>200</v>
      </c>
      <c r="M691" s="287">
        <v>3309</v>
      </c>
      <c r="N691" s="287">
        <v>19854.009999999998</v>
      </c>
      <c r="O691" s="288"/>
      <c r="AU691" s="114"/>
      <c r="AV691" s="115"/>
      <c r="AW691" s="112" t="s">
        <v>1682</v>
      </c>
      <c r="AX691" s="112" t="s">
        <v>1683</v>
      </c>
      <c r="AY691" s="114"/>
      <c r="BA691" s="114"/>
    </row>
    <row r="692" spans="1:53" ht="30.75" x14ac:dyDescent="0.25">
      <c r="A692" s="280" t="s">
        <v>1684</v>
      </c>
      <c r="B692" s="281" t="s">
        <v>1685</v>
      </c>
      <c r="C692" s="282"/>
      <c r="D692" s="283"/>
      <c r="E692" s="284" t="s">
        <v>1686</v>
      </c>
      <c r="F692" s="284"/>
      <c r="G692" s="284"/>
      <c r="H692" s="285" t="s">
        <v>367</v>
      </c>
      <c r="I692" s="290">
        <v>0.02</v>
      </c>
      <c r="J692" s="287">
        <v>51587.5</v>
      </c>
      <c r="K692" s="287">
        <v>1031.75</v>
      </c>
      <c r="L692" s="287" t="s">
        <v>200</v>
      </c>
      <c r="M692" s="287">
        <v>206.35</v>
      </c>
      <c r="N692" s="287">
        <v>1238.0999999999999</v>
      </c>
      <c r="O692" s="288"/>
      <c r="AU692" s="114"/>
      <c r="AV692" s="115"/>
      <c r="AW692" s="112" t="s">
        <v>1685</v>
      </c>
      <c r="AX692" s="112" t="s">
        <v>1686</v>
      </c>
      <c r="AY692" s="114"/>
      <c r="BA692" s="114"/>
    </row>
    <row r="693" spans="1:53" ht="15.75" x14ac:dyDescent="0.25">
      <c r="A693" s="280" t="s">
        <v>1687</v>
      </c>
      <c r="B693" s="281" t="s">
        <v>1688</v>
      </c>
      <c r="C693" s="282"/>
      <c r="D693" s="283"/>
      <c r="E693" s="284" t="s">
        <v>1689</v>
      </c>
      <c r="F693" s="284"/>
      <c r="G693" s="284"/>
      <c r="H693" s="285" t="s">
        <v>367</v>
      </c>
      <c r="I693" s="290">
        <v>0.02</v>
      </c>
      <c r="J693" s="287">
        <v>9575.5</v>
      </c>
      <c r="K693" s="287">
        <v>191.51</v>
      </c>
      <c r="L693" s="287" t="s">
        <v>200</v>
      </c>
      <c r="M693" s="287">
        <v>38.299999999999997</v>
      </c>
      <c r="N693" s="287">
        <v>229.81</v>
      </c>
      <c r="O693" s="288"/>
      <c r="AU693" s="114"/>
      <c r="AV693" s="115"/>
      <c r="AW693" s="112" t="s">
        <v>1688</v>
      </c>
      <c r="AX693" s="112" t="s">
        <v>1689</v>
      </c>
      <c r="AY693" s="114"/>
      <c r="BA693" s="114"/>
    </row>
    <row r="694" spans="1:53" ht="15.75" x14ac:dyDescent="0.25">
      <c r="A694" s="279" t="s">
        <v>1690</v>
      </c>
      <c r="B694" s="279"/>
      <c r="C694" s="279"/>
      <c r="D694" s="279"/>
      <c r="E694" s="279"/>
      <c r="F694" s="279"/>
      <c r="G694" s="279"/>
      <c r="H694" s="279"/>
      <c r="I694" s="279"/>
      <c r="J694" s="279"/>
      <c r="K694" s="279"/>
      <c r="L694" s="279"/>
      <c r="M694" s="279"/>
      <c r="N694" s="279"/>
      <c r="O694" s="279"/>
      <c r="AU694" s="114"/>
      <c r="AV694" s="115" t="s">
        <v>1690</v>
      </c>
      <c r="AY694" s="114"/>
      <c r="BA694" s="114"/>
    </row>
    <row r="695" spans="1:53" ht="30.75" x14ac:dyDescent="0.25">
      <c r="A695" s="280" t="s">
        <v>1691</v>
      </c>
      <c r="B695" s="281" t="s">
        <v>1692</v>
      </c>
      <c r="C695" s="282"/>
      <c r="D695" s="283"/>
      <c r="E695" s="284" t="s">
        <v>1693</v>
      </c>
      <c r="F695" s="284"/>
      <c r="G695" s="284"/>
      <c r="H695" s="285" t="s">
        <v>511</v>
      </c>
      <c r="I695" s="286">
        <v>1.5</v>
      </c>
      <c r="J695" s="287">
        <v>23488.86</v>
      </c>
      <c r="K695" s="287">
        <v>35233.29</v>
      </c>
      <c r="L695" s="287" t="s">
        <v>200</v>
      </c>
      <c r="M695" s="287">
        <v>7046.66</v>
      </c>
      <c r="N695" s="287">
        <v>42279.95</v>
      </c>
      <c r="O695" s="288"/>
      <c r="AU695" s="114"/>
      <c r="AV695" s="115"/>
      <c r="AW695" s="112" t="s">
        <v>1692</v>
      </c>
      <c r="AX695" s="112" t="s">
        <v>1693</v>
      </c>
      <c r="AY695" s="114"/>
      <c r="BA695" s="114"/>
    </row>
    <row r="696" spans="1:53" ht="30.75" x14ac:dyDescent="0.25">
      <c r="A696" s="280" t="s">
        <v>1694</v>
      </c>
      <c r="B696" s="281" t="s">
        <v>1695</v>
      </c>
      <c r="C696" s="282"/>
      <c r="D696" s="283"/>
      <c r="E696" s="284" t="s">
        <v>1696</v>
      </c>
      <c r="F696" s="284"/>
      <c r="G696" s="284"/>
      <c r="H696" s="285" t="s">
        <v>1697</v>
      </c>
      <c r="I696" s="303">
        <v>15</v>
      </c>
      <c r="J696" s="287">
        <v>397.28</v>
      </c>
      <c r="K696" s="287">
        <v>5959.2</v>
      </c>
      <c r="L696" s="287" t="s">
        <v>200</v>
      </c>
      <c r="M696" s="287">
        <v>1191.8399999999999</v>
      </c>
      <c r="N696" s="287">
        <v>7151.04</v>
      </c>
      <c r="O696" s="288"/>
      <c r="AU696" s="114"/>
      <c r="AV696" s="115"/>
      <c r="AW696" s="112" t="s">
        <v>1695</v>
      </c>
      <c r="AX696" s="112" t="s">
        <v>1696</v>
      </c>
      <c r="AY696" s="114"/>
      <c r="BA696" s="114"/>
    </row>
    <row r="697" spans="1:53" ht="15.75" x14ac:dyDescent="0.25">
      <c r="A697" s="293"/>
      <c r="B697" s="294" t="s">
        <v>1698</v>
      </c>
      <c r="C697" s="295"/>
      <c r="D697" s="295"/>
      <c r="E697" s="295"/>
      <c r="F697" s="295"/>
      <c r="G697" s="295"/>
      <c r="H697" s="295"/>
      <c r="I697" s="295"/>
      <c r="J697" s="296"/>
      <c r="K697" s="297">
        <v>8740372</v>
      </c>
      <c r="L697" s="297" t="s">
        <v>200</v>
      </c>
      <c r="M697" s="297">
        <v>1748074.43</v>
      </c>
      <c r="N697" s="297">
        <v>10488446.43</v>
      </c>
      <c r="O697" s="298"/>
      <c r="AU697" s="114"/>
      <c r="AV697" s="115"/>
      <c r="AY697" s="114" t="s">
        <v>1698</v>
      </c>
      <c r="BA697" s="114"/>
    </row>
    <row r="698" spans="1:53" ht="15.75" x14ac:dyDescent="0.25">
      <c r="A698" s="293"/>
      <c r="B698" s="299" t="s">
        <v>1213</v>
      </c>
      <c r="C698" s="300"/>
      <c r="D698" s="300"/>
      <c r="E698" s="300"/>
      <c r="F698" s="300"/>
      <c r="G698" s="300"/>
      <c r="H698" s="300"/>
      <c r="I698" s="300"/>
      <c r="J698" s="301"/>
      <c r="K698" s="302"/>
      <c r="L698" s="302"/>
      <c r="M698" s="302"/>
      <c r="N698" s="302"/>
      <c r="O698" s="298"/>
      <c r="AU698" s="114"/>
      <c r="AV698" s="115"/>
      <c r="AY698" s="114"/>
      <c r="AZ698" s="112" t="s">
        <v>1213</v>
      </c>
      <c r="BA698" s="114"/>
    </row>
    <row r="699" spans="1:53" ht="15.75" x14ac:dyDescent="0.25">
      <c r="A699" s="293"/>
      <c r="B699" s="299" t="s">
        <v>1214</v>
      </c>
      <c r="C699" s="300"/>
      <c r="D699" s="300"/>
      <c r="E699" s="300"/>
      <c r="F699" s="300"/>
      <c r="G699" s="300"/>
      <c r="H699" s="300"/>
      <c r="I699" s="300"/>
      <c r="J699" s="301"/>
      <c r="K699" s="302">
        <v>8702597.8399999999</v>
      </c>
      <c r="L699" s="302"/>
      <c r="M699" s="302"/>
      <c r="N699" s="302"/>
      <c r="O699" s="298"/>
      <c r="AU699" s="114"/>
      <c r="AV699" s="115"/>
      <c r="AY699" s="114"/>
      <c r="AZ699" s="112" t="s">
        <v>1214</v>
      </c>
      <c r="BA699" s="114"/>
    </row>
    <row r="700" spans="1:53" ht="15.75" x14ac:dyDescent="0.25">
      <c r="A700" s="293"/>
      <c r="B700" s="299" t="s">
        <v>1215</v>
      </c>
      <c r="C700" s="300"/>
      <c r="D700" s="300"/>
      <c r="E700" s="300"/>
      <c r="F700" s="300"/>
      <c r="G700" s="300"/>
      <c r="H700" s="300"/>
      <c r="I700" s="300"/>
      <c r="J700" s="301"/>
      <c r="K700" s="302">
        <v>37774.160000000003</v>
      </c>
      <c r="L700" s="302"/>
      <c r="M700" s="302"/>
      <c r="N700" s="302"/>
      <c r="O700" s="298"/>
      <c r="AU700" s="114"/>
      <c r="AV700" s="115"/>
      <c r="AY700" s="114"/>
      <c r="AZ700" s="112" t="s">
        <v>1215</v>
      </c>
      <c r="BA700" s="114"/>
    </row>
    <row r="701" spans="1:53" ht="15.75" x14ac:dyDescent="0.25">
      <c r="A701" s="293"/>
      <c r="B701" s="299" t="s">
        <v>1699</v>
      </c>
      <c r="C701" s="300"/>
      <c r="D701" s="300"/>
      <c r="E701" s="300"/>
      <c r="F701" s="300"/>
      <c r="G701" s="300"/>
      <c r="H701" s="300"/>
      <c r="I701" s="300"/>
      <c r="J701" s="301"/>
      <c r="K701" s="302">
        <v>1748074.43</v>
      </c>
      <c r="L701" s="302"/>
      <c r="M701" s="302"/>
      <c r="N701" s="302"/>
      <c r="O701" s="298"/>
      <c r="AU701" s="114"/>
      <c r="AV701" s="115"/>
      <c r="AY701" s="114"/>
      <c r="AZ701" s="112" t="s">
        <v>1699</v>
      </c>
      <c r="BA701" s="114"/>
    </row>
    <row r="702" spans="1:53" ht="15.75" x14ac:dyDescent="0.25">
      <c r="A702" s="293"/>
      <c r="B702" s="294" t="s">
        <v>192</v>
      </c>
      <c r="C702" s="295"/>
      <c r="D702" s="295"/>
      <c r="E702" s="295"/>
      <c r="F702" s="295"/>
      <c r="G702" s="295"/>
      <c r="H702" s="295"/>
      <c r="I702" s="295"/>
      <c r="J702" s="296"/>
      <c r="K702" s="297">
        <v>10488446.43</v>
      </c>
      <c r="L702" s="297"/>
      <c r="M702" s="297"/>
      <c r="N702" s="297"/>
      <c r="O702" s="298"/>
      <c r="AU702" s="114"/>
      <c r="AV702" s="115"/>
      <c r="AY702" s="114"/>
      <c r="BA702" s="114" t="s">
        <v>192</v>
      </c>
    </row>
    <row r="703" spans="1:53" ht="15.75" x14ac:dyDescent="0.25">
      <c r="A703" s="278" t="s">
        <v>1700</v>
      </c>
      <c r="B703" s="278"/>
      <c r="C703" s="278"/>
      <c r="D703" s="278"/>
      <c r="E703" s="278"/>
      <c r="F703" s="278"/>
      <c r="G703" s="278"/>
      <c r="H703" s="278"/>
      <c r="I703" s="278"/>
      <c r="J703" s="278"/>
      <c r="K703" s="278"/>
      <c r="L703" s="278"/>
      <c r="M703" s="278"/>
      <c r="N703" s="278"/>
      <c r="O703" s="278"/>
      <c r="AU703" s="114" t="s">
        <v>1700</v>
      </c>
      <c r="AV703" s="115"/>
      <c r="AY703" s="114"/>
      <c r="BA703" s="114"/>
    </row>
    <row r="704" spans="1:53" ht="15.75" x14ac:dyDescent="0.25">
      <c r="A704" s="279" t="s">
        <v>1701</v>
      </c>
      <c r="B704" s="279"/>
      <c r="C704" s="279"/>
      <c r="D704" s="279"/>
      <c r="E704" s="279"/>
      <c r="F704" s="279"/>
      <c r="G704" s="279"/>
      <c r="H704" s="279"/>
      <c r="I704" s="279"/>
      <c r="J704" s="279"/>
      <c r="K704" s="279"/>
      <c r="L704" s="279"/>
      <c r="M704" s="279"/>
      <c r="N704" s="279"/>
      <c r="O704" s="279"/>
      <c r="AU704" s="114"/>
      <c r="AV704" s="115" t="s">
        <v>1701</v>
      </c>
      <c r="AY704" s="114"/>
      <c r="BA704" s="114"/>
    </row>
    <row r="705" spans="1:53" ht="15.75" x14ac:dyDescent="0.25">
      <c r="A705" s="280" t="s">
        <v>1702</v>
      </c>
      <c r="B705" s="281" t="s">
        <v>1703</v>
      </c>
      <c r="C705" s="282"/>
      <c r="D705" s="283"/>
      <c r="E705" s="284" t="s">
        <v>1704</v>
      </c>
      <c r="F705" s="284"/>
      <c r="G705" s="284"/>
      <c r="H705" s="285" t="s">
        <v>526</v>
      </c>
      <c r="I705" s="303">
        <v>1</v>
      </c>
      <c r="J705" s="287">
        <v>11069.9</v>
      </c>
      <c r="K705" s="287">
        <v>11069.9</v>
      </c>
      <c r="L705" s="287" t="s">
        <v>200</v>
      </c>
      <c r="M705" s="287">
        <v>2213.98</v>
      </c>
      <c r="N705" s="287">
        <v>13283.88</v>
      </c>
      <c r="O705" s="288"/>
      <c r="AU705" s="114"/>
      <c r="AV705" s="115"/>
      <c r="AW705" s="112" t="s">
        <v>1703</v>
      </c>
      <c r="AX705" s="112" t="s">
        <v>1704</v>
      </c>
      <c r="AY705" s="114"/>
      <c r="BA705" s="114"/>
    </row>
    <row r="706" spans="1:53" ht="30.75" x14ac:dyDescent="0.25">
      <c r="A706" s="280" t="s">
        <v>1705</v>
      </c>
      <c r="B706" s="281" t="s">
        <v>1706</v>
      </c>
      <c r="C706" s="282"/>
      <c r="D706" s="283"/>
      <c r="E706" s="284" t="s">
        <v>1707</v>
      </c>
      <c r="F706" s="284"/>
      <c r="G706" s="284"/>
      <c r="H706" s="285" t="s">
        <v>526</v>
      </c>
      <c r="I706" s="303">
        <v>1</v>
      </c>
      <c r="J706" s="287">
        <v>38758.29</v>
      </c>
      <c r="K706" s="287">
        <v>38758.29</v>
      </c>
      <c r="L706" s="287" t="s">
        <v>200</v>
      </c>
      <c r="M706" s="287">
        <v>7751.66</v>
      </c>
      <c r="N706" s="287">
        <v>46509.95</v>
      </c>
      <c r="O706" s="288"/>
      <c r="AU706" s="114"/>
      <c r="AV706" s="115"/>
      <c r="AW706" s="112" t="s">
        <v>1706</v>
      </c>
      <c r="AX706" s="112" t="s">
        <v>1707</v>
      </c>
      <c r="AY706" s="114"/>
      <c r="BA706" s="114"/>
    </row>
    <row r="707" spans="1:53" ht="15.75" x14ac:dyDescent="0.25">
      <c r="A707" s="280" t="s">
        <v>1708</v>
      </c>
      <c r="B707" s="281" t="s">
        <v>1709</v>
      </c>
      <c r="C707" s="282"/>
      <c r="D707" s="283"/>
      <c r="E707" s="284" t="s">
        <v>1710</v>
      </c>
      <c r="F707" s="284"/>
      <c r="G707" s="284"/>
      <c r="H707" s="285" t="s">
        <v>526</v>
      </c>
      <c r="I707" s="303">
        <v>10</v>
      </c>
      <c r="J707" s="287">
        <v>1392.89</v>
      </c>
      <c r="K707" s="287">
        <v>13928.9</v>
      </c>
      <c r="L707" s="287" t="s">
        <v>200</v>
      </c>
      <c r="M707" s="287">
        <v>2785.78</v>
      </c>
      <c r="N707" s="287">
        <v>16714.68</v>
      </c>
      <c r="O707" s="288"/>
      <c r="AU707" s="114"/>
      <c r="AV707" s="115"/>
      <c r="AW707" s="112" t="s">
        <v>1709</v>
      </c>
      <c r="AX707" s="112" t="s">
        <v>1710</v>
      </c>
      <c r="AY707" s="114"/>
      <c r="BA707" s="114"/>
    </row>
    <row r="708" spans="1:53" ht="19.5" x14ac:dyDescent="0.25">
      <c r="A708" s="280" t="s">
        <v>1711</v>
      </c>
      <c r="B708" s="281" t="s">
        <v>1712</v>
      </c>
      <c r="C708" s="282"/>
      <c r="D708" s="283"/>
      <c r="E708" s="284" t="s">
        <v>1713</v>
      </c>
      <c r="F708" s="284"/>
      <c r="G708" s="284"/>
      <c r="H708" s="285" t="s">
        <v>526</v>
      </c>
      <c r="I708" s="303">
        <v>1</v>
      </c>
      <c r="J708" s="287">
        <v>3220.45</v>
      </c>
      <c r="K708" s="287">
        <v>3220.45</v>
      </c>
      <c r="L708" s="287" t="s">
        <v>200</v>
      </c>
      <c r="M708" s="287">
        <v>644.09</v>
      </c>
      <c r="N708" s="287">
        <v>3864.54</v>
      </c>
      <c r="O708" s="288"/>
      <c r="AU708" s="114"/>
      <c r="AV708" s="115"/>
      <c r="AW708" s="112" t="s">
        <v>1712</v>
      </c>
      <c r="AX708" s="112" t="s">
        <v>1713</v>
      </c>
      <c r="AY708" s="114"/>
      <c r="BA708" s="114"/>
    </row>
    <row r="709" spans="1:53" ht="19.5" x14ac:dyDescent="0.25">
      <c r="A709" s="280" t="s">
        <v>1714</v>
      </c>
      <c r="B709" s="281" t="s">
        <v>1715</v>
      </c>
      <c r="C709" s="282"/>
      <c r="D709" s="283"/>
      <c r="E709" s="284" t="s">
        <v>1716</v>
      </c>
      <c r="F709" s="284"/>
      <c r="G709" s="284"/>
      <c r="H709" s="285" t="s">
        <v>526</v>
      </c>
      <c r="I709" s="303">
        <v>9</v>
      </c>
      <c r="J709" s="287">
        <v>2710.85</v>
      </c>
      <c r="K709" s="287">
        <v>24397.65</v>
      </c>
      <c r="L709" s="287" t="s">
        <v>200</v>
      </c>
      <c r="M709" s="287">
        <v>4879.53</v>
      </c>
      <c r="N709" s="287">
        <v>29277.18</v>
      </c>
      <c r="O709" s="288"/>
      <c r="AU709" s="114"/>
      <c r="AV709" s="115"/>
      <c r="AW709" s="112" t="s">
        <v>1715</v>
      </c>
      <c r="AX709" s="112" t="s">
        <v>1716</v>
      </c>
      <c r="AY709" s="114"/>
      <c r="BA709" s="114"/>
    </row>
    <row r="710" spans="1:53" ht="30.75" x14ac:dyDescent="0.25">
      <c r="A710" s="280" t="s">
        <v>1717</v>
      </c>
      <c r="B710" s="281" t="s">
        <v>1718</v>
      </c>
      <c r="C710" s="282"/>
      <c r="D710" s="283"/>
      <c r="E710" s="284" t="s">
        <v>1719</v>
      </c>
      <c r="F710" s="284"/>
      <c r="G710" s="284"/>
      <c r="H710" s="285" t="s">
        <v>526</v>
      </c>
      <c r="I710" s="303">
        <v>1</v>
      </c>
      <c r="J710" s="287">
        <v>1257.32</v>
      </c>
      <c r="K710" s="287">
        <v>1257.32</v>
      </c>
      <c r="L710" s="287" t="s">
        <v>200</v>
      </c>
      <c r="M710" s="287">
        <v>251.46</v>
      </c>
      <c r="N710" s="287">
        <v>1508.78</v>
      </c>
      <c r="O710" s="288"/>
      <c r="AU710" s="114"/>
      <c r="AV710" s="115"/>
      <c r="AW710" s="112" t="s">
        <v>1718</v>
      </c>
      <c r="AX710" s="112" t="s">
        <v>1719</v>
      </c>
      <c r="AY710" s="114"/>
      <c r="BA710" s="114"/>
    </row>
    <row r="711" spans="1:53" ht="30.75" x14ac:dyDescent="0.25">
      <c r="A711" s="280" t="s">
        <v>1720</v>
      </c>
      <c r="B711" s="281" t="s">
        <v>1721</v>
      </c>
      <c r="C711" s="282"/>
      <c r="D711" s="283"/>
      <c r="E711" s="284" t="s">
        <v>1722</v>
      </c>
      <c r="F711" s="284"/>
      <c r="G711" s="284"/>
      <c r="H711" s="285" t="s">
        <v>526</v>
      </c>
      <c r="I711" s="303">
        <v>1</v>
      </c>
      <c r="J711" s="287">
        <v>14349.76</v>
      </c>
      <c r="K711" s="287">
        <v>14349.76</v>
      </c>
      <c r="L711" s="287" t="s">
        <v>200</v>
      </c>
      <c r="M711" s="287">
        <v>2869.95</v>
      </c>
      <c r="N711" s="287">
        <v>17219.71</v>
      </c>
      <c r="O711" s="288"/>
      <c r="AU711" s="114"/>
      <c r="AV711" s="115"/>
      <c r="AW711" s="112" t="s">
        <v>1721</v>
      </c>
      <c r="AX711" s="112" t="s">
        <v>1722</v>
      </c>
      <c r="AY711" s="114"/>
      <c r="BA711" s="114"/>
    </row>
    <row r="712" spans="1:53" ht="30.75" x14ac:dyDescent="0.25">
      <c r="A712" s="280" t="s">
        <v>1723</v>
      </c>
      <c r="B712" s="281" t="s">
        <v>1724</v>
      </c>
      <c r="C712" s="282"/>
      <c r="D712" s="283"/>
      <c r="E712" s="284" t="s">
        <v>1725</v>
      </c>
      <c r="F712" s="284"/>
      <c r="G712" s="284"/>
      <c r="H712" s="285" t="s">
        <v>526</v>
      </c>
      <c r="I712" s="303">
        <v>70</v>
      </c>
      <c r="J712" s="287">
        <v>290.63</v>
      </c>
      <c r="K712" s="287">
        <v>20344.099999999999</v>
      </c>
      <c r="L712" s="287" t="s">
        <v>200</v>
      </c>
      <c r="M712" s="287">
        <v>4068.82</v>
      </c>
      <c r="N712" s="287">
        <v>24412.92</v>
      </c>
      <c r="O712" s="288"/>
      <c r="AU712" s="114"/>
      <c r="AV712" s="115"/>
      <c r="AW712" s="112" t="s">
        <v>1724</v>
      </c>
      <c r="AX712" s="112" t="s">
        <v>1725</v>
      </c>
      <c r="AY712" s="114"/>
      <c r="BA712" s="114"/>
    </row>
    <row r="713" spans="1:53" ht="15.75" x14ac:dyDescent="0.25">
      <c r="A713" s="280" t="s">
        <v>1726</v>
      </c>
      <c r="B713" s="281" t="s">
        <v>1727</v>
      </c>
      <c r="C713" s="282"/>
      <c r="D713" s="283"/>
      <c r="E713" s="284" t="s">
        <v>1728</v>
      </c>
      <c r="F713" s="284"/>
      <c r="G713" s="284"/>
      <c r="H713" s="285" t="s">
        <v>367</v>
      </c>
      <c r="I713" s="286">
        <v>0.7</v>
      </c>
      <c r="J713" s="287">
        <v>361.3</v>
      </c>
      <c r="K713" s="287">
        <v>252.91</v>
      </c>
      <c r="L713" s="287" t="s">
        <v>200</v>
      </c>
      <c r="M713" s="287">
        <v>50.58</v>
      </c>
      <c r="N713" s="287">
        <v>303.49</v>
      </c>
      <c r="O713" s="288"/>
      <c r="AU713" s="114"/>
      <c r="AV713" s="115"/>
      <c r="AW713" s="112" t="s">
        <v>1727</v>
      </c>
      <c r="AX713" s="112" t="s">
        <v>1728</v>
      </c>
      <c r="AY713" s="114"/>
      <c r="BA713" s="114"/>
    </row>
    <row r="714" spans="1:53" ht="15.75" x14ac:dyDescent="0.25">
      <c r="A714" s="280" t="s">
        <v>1729</v>
      </c>
      <c r="B714" s="281" t="s">
        <v>1730</v>
      </c>
      <c r="C714" s="282"/>
      <c r="D714" s="283"/>
      <c r="E714" s="284" t="s">
        <v>1731</v>
      </c>
      <c r="F714" s="284"/>
      <c r="G714" s="284"/>
      <c r="H714" s="285" t="s">
        <v>526</v>
      </c>
      <c r="I714" s="303">
        <v>32</v>
      </c>
      <c r="J714" s="287">
        <v>1256.92</v>
      </c>
      <c r="K714" s="287">
        <v>40221.440000000002</v>
      </c>
      <c r="L714" s="287" t="s">
        <v>200</v>
      </c>
      <c r="M714" s="287">
        <v>8044.29</v>
      </c>
      <c r="N714" s="287">
        <v>48265.73</v>
      </c>
      <c r="O714" s="288"/>
      <c r="AU714" s="114"/>
      <c r="AV714" s="115"/>
      <c r="AW714" s="112" t="s">
        <v>1730</v>
      </c>
      <c r="AX714" s="112" t="s">
        <v>1731</v>
      </c>
      <c r="AY714" s="114"/>
      <c r="BA714" s="114"/>
    </row>
    <row r="715" spans="1:53" ht="19.5" x14ac:dyDescent="0.25">
      <c r="A715" s="280" t="s">
        <v>1732</v>
      </c>
      <c r="B715" s="281" t="s">
        <v>1733</v>
      </c>
      <c r="C715" s="282"/>
      <c r="D715" s="283"/>
      <c r="E715" s="284" t="s">
        <v>1734</v>
      </c>
      <c r="F715" s="284"/>
      <c r="G715" s="284"/>
      <c r="H715" s="285" t="s">
        <v>526</v>
      </c>
      <c r="I715" s="303">
        <v>5</v>
      </c>
      <c r="J715" s="287">
        <v>124.3</v>
      </c>
      <c r="K715" s="287">
        <v>621.5</v>
      </c>
      <c r="L715" s="287" t="s">
        <v>200</v>
      </c>
      <c r="M715" s="287">
        <v>124.3</v>
      </c>
      <c r="N715" s="287">
        <v>745.8</v>
      </c>
      <c r="O715" s="288"/>
      <c r="AU715" s="114"/>
      <c r="AV715" s="115"/>
      <c r="AW715" s="112" t="s">
        <v>1733</v>
      </c>
      <c r="AX715" s="112" t="s">
        <v>1734</v>
      </c>
      <c r="AY715" s="114"/>
      <c r="BA715" s="114"/>
    </row>
    <row r="716" spans="1:53" ht="19.5" x14ac:dyDescent="0.25">
      <c r="A716" s="280" t="s">
        <v>1735</v>
      </c>
      <c r="B716" s="281" t="s">
        <v>1736</v>
      </c>
      <c r="C716" s="282"/>
      <c r="D716" s="283"/>
      <c r="E716" s="284" t="s">
        <v>1737</v>
      </c>
      <c r="F716" s="284"/>
      <c r="G716" s="284"/>
      <c r="H716" s="285" t="s">
        <v>526</v>
      </c>
      <c r="I716" s="303">
        <v>27</v>
      </c>
      <c r="J716" s="287">
        <v>337.87</v>
      </c>
      <c r="K716" s="287">
        <v>9122.49</v>
      </c>
      <c r="L716" s="287" t="s">
        <v>200</v>
      </c>
      <c r="M716" s="287">
        <v>1824.5</v>
      </c>
      <c r="N716" s="287">
        <v>10946.99</v>
      </c>
      <c r="O716" s="288"/>
      <c r="AU716" s="114"/>
      <c r="AV716" s="115"/>
      <c r="AW716" s="112" t="s">
        <v>1736</v>
      </c>
      <c r="AX716" s="112" t="s">
        <v>1737</v>
      </c>
      <c r="AY716" s="114"/>
      <c r="BA716" s="114"/>
    </row>
    <row r="717" spans="1:53" ht="15.75" x14ac:dyDescent="0.25">
      <c r="A717" s="279" t="s">
        <v>1738</v>
      </c>
      <c r="B717" s="279"/>
      <c r="C717" s="279"/>
      <c r="D717" s="279"/>
      <c r="E717" s="279"/>
      <c r="F717" s="279"/>
      <c r="G717" s="279"/>
      <c r="H717" s="279"/>
      <c r="I717" s="279"/>
      <c r="J717" s="279"/>
      <c r="K717" s="279"/>
      <c r="L717" s="279"/>
      <c r="M717" s="279"/>
      <c r="N717" s="279"/>
      <c r="O717" s="279"/>
      <c r="AU717" s="114"/>
      <c r="AV717" s="115" t="s">
        <v>1738</v>
      </c>
      <c r="AY717" s="114"/>
      <c r="BA717" s="114"/>
    </row>
    <row r="718" spans="1:53" ht="30.75" x14ac:dyDescent="0.25">
      <c r="A718" s="280" t="s">
        <v>1739</v>
      </c>
      <c r="B718" s="281" t="s">
        <v>1740</v>
      </c>
      <c r="C718" s="282"/>
      <c r="D718" s="283"/>
      <c r="E718" s="284" t="s">
        <v>1741</v>
      </c>
      <c r="F718" s="284"/>
      <c r="G718" s="284"/>
      <c r="H718" s="285" t="s">
        <v>526</v>
      </c>
      <c r="I718" s="303">
        <v>1</v>
      </c>
      <c r="J718" s="287">
        <v>16139.52</v>
      </c>
      <c r="K718" s="287">
        <v>16139.52</v>
      </c>
      <c r="L718" s="287" t="s">
        <v>200</v>
      </c>
      <c r="M718" s="287">
        <v>3227.9</v>
      </c>
      <c r="N718" s="287">
        <v>19367.419999999998</v>
      </c>
      <c r="O718" s="288"/>
      <c r="AU718" s="114"/>
      <c r="AV718" s="115"/>
      <c r="AW718" s="112" t="s">
        <v>1740</v>
      </c>
      <c r="AX718" s="112" t="s">
        <v>1741</v>
      </c>
      <c r="AY718" s="114"/>
      <c r="BA718" s="114"/>
    </row>
    <row r="719" spans="1:53" ht="30.75" x14ac:dyDescent="0.25">
      <c r="A719" s="280" t="s">
        <v>1742</v>
      </c>
      <c r="B719" s="281" t="s">
        <v>1743</v>
      </c>
      <c r="C719" s="282"/>
      <c r="D719" s="283"/>
      <c r="E719" s="284" t="s">
        <v>1744</v>
      </c>
      <c r="F719" s="284"/>
      <c r="G719" s="284"/>
      <c r="H719" s="285" t="s">
        <v>526</v>
      </c>
      <c r="I719" s="303">
        <v>1</v>
      </c>
      <c r="J719" s="287">
        <v>46555.66</v>
      </c>
      <c r="K719" s="287">
        <v>46555.66</v>
      </c>
      <c r="L719" s="287" t="s">
        <v>200</v>
      </c>
      <c r="M719" s="287">
        <v>9311.1299999999992</v>
      </c>
      <c r="N719" s="287">
        <v>55866.79</v>
      </c>
      <c r="O719" s="288"/>
      <c r="AU719" s="114"/>
      <c r="AV719" s="115"/>
      <c r="AW719" s="112" t="s">
        <v>1743</v>
      </c>
      <c r="AX719" s="112" t="s">
        <v>1744</v>
      </c>
      <c r="AY719" s="114"/>
      <c r="BA719" s="114"/>
    </row>
    <row r="720" spans="1:53" ht="15.75" x14ac:dyDescent="0.25">
      <c r="A720" s="279" t="s">
        <v>1745</v>
      </c>
      <c r="B720" s="279"/>
      <c r="C720" s="279"/>
      <c r="D720" s="279"/>
      <c r="E720" s="279"/>
      <c r="F720" s="279"/>
      <c r="G720" s="279"/>
      <c r="H720" s="279"/>
      <c r="I720" s="279"/>
      <c r="J720" s="279"/>
      <c r="K720" s="279"/>
      <c r="L720" s="279"/>
      <c r="M720" s="279"/>
      <c r="N720" s="279"/>
      <c r="O720" s="279"/>
      <c r="AU720" s="114"/>
      <c r="AV720" s="115" t="s">
        <v>1745</v>
      </c>
      <c r="AY720" s="114"/>
      <c r="BA720" s="114"/>
    </row>
    <row r="721" spans="1:53" ht="30.75" x14ac:dyDescent="0.25">
      <c r="A721" s="280" t="s">
        <v>1746</v>
      </c>
      <c r="B721" s="281" t="s">
        <v>1747</v>
      </c>
      <c r="C721" s="282"/>
      <c r="D721" s="283"/>
      <c r="E721" s="284" t="s">
        <v>1748</v>
      </c>
      <c r="F721" s="284"/>
      <c r="G721" s="284"/>
      <c r="H721" s="285" t="s">
        <v>511</v>
      </c>
      <c r="I721" s="290">
        <v>0.06</v>
      </c>
      <c r="J721" s="287">
        <v>44261.33</v>
      </c>
      <c r="K721" s="287">
        <v>2655.68</v>
      </c>
      <c r="L721" s="287" t="s">
        <v>200</v>
      </c>
      <c r="M721" s="287">
        <v>531.14</v>
      </c>
      <c r="N721" s="287">
        <v>3186.82</v>
      </c>
      <c r="O721" s="288"/>
      <c r="AU721" s="114"/>
      <c r="AV721" s="115"/>
      <c r="AW721" s="112" t="s">
        <v>1747</v>
      </c>
      <c r="AX721" s="112" t="s">
        <v>1748</v>
      </c>
      <c r="AY721" s="114"/>
      <c r="BA721" s="114"/>
    </row>
    <row r="722" spans="1:53" ht="30.75" x14ac:dyDescent="0.25">
      <c r="A722" s="280" t="s">
        <v>1749</v>
      </c>
      <c r="B722" s="281" t="s">
        <v>1750</v>
      </c>
      <c r="C722" s="282"/>
      <c r="D722" s="283"/>
      <c r="E722" s="284" t="s">
        <v>1751</v>
      </c>
      <c r="F722" s="284"/>
      <c r="G722" s="284"/>
      <c r="H722" s="285" t="s">
        <v>1697</v>
      </c>
      <c r="I722" s="286">
        <v>0.6</v>
      </c>
      <c r="J722" s="287">
        <v>302.13</v>
      </c>
      <c r="K722" s="287">
        <v>181.28</v>
      </c>
      <c r="L722" s="287" t="s">
        <v>200</v>
      </c>
      <c r="M722" s="287">
        <v>36.26</v>
      </c>
      <c r="N722" s="287">
        <v>217.54</v>
      </c>
      <c r="O722" s="288"/>
      <c r="AU722" s="114"/>
      <c r="AV722" s="115"/>
      <c r="AW722" s="112" t="s">
        <v>1750</v>
      </c>
      <c r="AX722" s="112" t="s">
        <v>1751</v>
      </c>
      <c r="AY722" s="114"/>
      <c r="BA722" s="114"/>
    </row>
    <row r="723" spans="1:53" ht="30.75" x14ac:dyDescent="0.25">
      <c r="A723" s="280" t="s">
        <v>1752</v>
      </c>
      <c r="B723" s="281" t="s">
        <v>1753</v>
      </c>
      <c r="C723" s="282"/>
      <c r="D723" s="283"/>
      <c r="E723" s="284" t="s">
        <v>1754</v>
      </c>
      <c r="F723" s="284"/>
      <c r="G723" s="284"/>
      <c r="H723" s="285" t="s">
        <v>526</v>
      </c>
      <c r="I723" s="303">
        <v>3</v>
      </c>
      <c r="J723" s="287">
        <v>31.29</v>
      </c>
      <c r="K723" s="287">
        <v>93.87</v>
      </c>
      <c r="L723" s="287" t="s">
        <v>200</v>
      </c>
      <c r="M723" s="287">
        <v>18.77</v>
      </c>
      <c r="N723" s="287">
        <v>112.64</v>
      </c>
      <c r="O723" s="288"/>
      <c r="AU723" s="114"/>
      <c r="AV723" s="115"/>
      <c r="AW723" s="112" t="s">
        <v>1753</v>
      </c>
      <c r="AX723" s="112" t="s">
        <v>1754</v>
      </c>
      <c r="AY723" s="114"/>
      <c r="BA723" s="114"/>
    </row>
    <row r="724" spans="1:53" ht="15.75" x14ac:dyDescent="0.25">
      <c r="A724" s="279" t="s">
        <v>1755</v>
      </c>
      <c r="B724" s="279"/>
      <c r="C724" s="279"/>
      <c r="D724" s="279"/>
      <c r="E724" s="279"/>
      <c r="F724" s="279"/>
      <c r="G724" s="279"/>
      <c r="H724" s="279"/>
      <c r="I724" s="279"/>
      <c r="J724" s="279"/>
      <c r="K724" s="279"/>
      <c r="L724" s="279"/>
      <c r="M724" s="279"/>
      <c r="N724" s="279"/>
      <c r="O724" s="279"/>
      <c r="AU724" s="114"/>
      <c r="AV724" s="115" t="s">
        <v>1755</v>
      </c>
      <c r="AY724" s="114"/>
      <c r="BA724" s="114"/>
    </row>
    <row r="725" spans="1:53" ht="15.75" x14ac:dyDescent="0.25">
      <c r="A725" s="280" t="s">
        <v>1756</v>
      </c>
      <c r="B725" s="281" t="s">
        <v>1757</v>
      </c>
      <c r="C725" s="282"/>
      <c r="D725" s="283"/>
      <c r="E725" s="284" t="s">
        <v>1758</v>
      </c>
      <c r="F725" s="284"/>
      <c r="G725" s="284"/>
      <c r="H725" s="285" t="s">
        <v>526</v>
      </c>
      <c r="I725" s="303">
        <v>10</v>
      </c>
      <c r="J725" s="287">
        <v>2687.74</v>
      </c>
      <c r="K725" s="287">
        <v>26877.4</v>
      </c>
      <c r="L725" s="287" t="s">
        <v>200</v>
      </c>
      <c r="M725" s="287">
        <v>5375.48</v>
      </c>
      <c r="N725" s="287">
        <v>32252.880000000001</v>
      </c>
      <c r="O725" s="288"/>
      <c r="AU725" s="114"/>
      <c r="AV725" s="115"/>
      <c r="AW725" s="112" t="s">
        <v>1757</v>
      </c>
      <c r="AX725" s="112" t="s">
        <v>1758</v>
      </c>
      <c r="AY725" s="114"/>
      <c r="BA725" s="114"/>
    </row>
    <row r="726" spans="1:53" ht="19.5" x14ac:dyDescent="0.25">
      <c r="A726" s="280" t="s">
        <v>1759</v>
      </c>
      <c r="B726" s="281" t="s">
        <v>1760</v>
      </c>
      <c r="C726" s="282"/>
      <c r="D726" s="283"/>
      <c r="E726" s="284" t="s">
        <v>1761</v>
      </c>
      <c r="F726" s="284"/>
      <c r="G726" s="284"/>
      <c r="H726" s="285" t="s">
        <v>526</v>
      </c>
      <c r="I726" s="303">
        <v>10</v>
      </c>
      <c r="J726" s="287">
        <v>2330.6</v>
      </c>
      <c r="K726" s="287">
        <v>23306</v>
      </c>
      <c r="L726" s="287" t="s">
        <v>200</v>
      </c>
      <c r="M726" s="287">
        <v>4661.2</v>
      </c>
      <c r="N726" s="287">
        <v>27967.200000000001</v>
      </c>
      <c r="O726" s="288"/>
      <c r="AU726" s="114"/>
      <c r="AV726" s="115"/>
      <c r="AW726" s="112" t="s">
        <v>1760</v>
      </c>
      <c r="AX726" s="112" t="s">
        <v>1761</v>
      </c>
      <c r="AY726" s="114"/>
      <c r="BA726" s="114"/>
    </row>
    <row r="727" spans="1:53" ht="15.75" x14ac:dyDescent="0.25">
      <c r="A727" s="279" t="s">
        <v>1762</v>
      </c>
      <c r="B727" s="279"/>
      <c r="C727" s="279"/>
      <c r="D727" s="279"/>
      <c r="E727" s="279"/>
      <c r="F727" s="279"/>
      <c r="G727" s="279"/>
      <c r="H727" s="279"/>
      <c r="I727" s="279"/>
      <c r="J727" s="279"/>
      <c r="K727" s="279"/>
      <c r="L727" s="279"/>
      <c r="M727" s="279"/>
      <c r="N727" s="279"/>
      <c r="O727" s="279"/>
      <c r="AU727" s="114"/>
      <c r="AV727" s="115" t="s">
        <v>1762</v>
      </c>
      <c r="AY727" s="114"/>
      <c r="BA727" s="114"/>
    </row>
    <row r="728" spans="1:53" ht="15.75" x14ac:dyDescent="0.25">
      <c r="A728" s="279" t="s">
        <v>1701</v>
      </c>
      <c r="B728" s="279"/>
      <c r="C728" s="279"/>
      <c r="D728" s="279"/>
      <c r="E728" s="279"/>
      <c r="F728" s="279"/>
      <c r="G728" s="279"/>
      <c r="H728" s="279"/>
      <c r="I728" s="279"/>
      <c r="J728" s="279"/>
      <c r="K728" s="279"/>
      <c r="L728" s="279"/>
      <c r="M728" s="279"/>
      <c r="N728" s="279"/>
      <c r="O728" s="279"/>
      <c r="AU728" s="114"/>
      <c r="AV728" s="115" t="s">
        <v>1701</v>
      </c>
      <c r="AY728" s="114"/>
      <c r="BA728" s="114"/>
    </row>
    <row r="729" spans="1:53" ht="45.75" x14ac:dyDescent="0.25">
      <c r="A729" s="280" t="s">
        <v>1763</v>
      </c>
      <c r="B729" s="281" t="s">
        <v>1764</v>
      </c>
      <c r="C729" s="282"/>
      <c r="D729" s="283"/>
      <c r="E729" s="284" t="s">
        <v>1765</v>
      </c>
      <c r="F729" s="284"/>
      <c r="G729" s="284"/>
      <c r="H729" s="285" t="s">
        <v>526</v>
      </c>
      <c r="I729" s="303">
        <v>1</v>
      </c>
      <c r="J729" s="287">
        <v>8952.83</v>
      </c>
      <c r="K729" s="287">
        <v>8952.83</v>
      </c>
      <c r="L729" s="287" t="s">
        <v>200</v>
      </c>
      <c r="M729" s="287">
        <v>1790.57</v>
      </c>
      <c r="N729" s="287">
        <v>10743.4</v>
      </c>
      <c r="O729" s="288"/>
      <c r="AU729" s="114"/>
      <c r="AV729" s="115"/>
      <c r="AW729" s="112" t="s">
        <v>1764</v>
      </c>
      <c r="AX729" s="112" t="s">
        <v>1765</v>
      </c>
      <c r="AY729" s="114"/>
      <c r="BA729" s="114"/>
    </row>
    <row r="730" spans="1:53" ht="30.75" x14ac:dyDescent="0.25">
      <c r="A730" s="280" t="s">
        <v>1766</v>
      </c>
      <c r="B730" s="281" t="s">
        <v>1767</v>
      </c>
      <c r="C730" s="282"/>
      <c r="D730" s="283"/>
      <c r="E730" s="284" t="s">
        <v>1768</v>
      </c>
      <c r="F730" s="284"/>
      <c r="G730" s="284"/>
      <c r="H730" s="285" t="s">
        <v>526</v>
      </c>
      <c r="I730" s="303">
        <v>1</v>
      </c>
      <c r="J730" s="287">
        <v>11450.18</v>
      </c>
      <c r="K730" s="287">
        <v>11450.18</v>
      </c>
      <c r="L730" s="287" t="s">
        <v>200</v>
      </c>
      <c r="M730" s="287">
        <v>2290.04</v>
      </c>
      <c r="N730" s="287">
        <v>13740.22</v>
      </c>
      <c r="O730" s="288"/>
      <c r="AU730" s="114"/>
      <c r="AV730" s="115"/>
      <c r="AW730" s="112" t="s">
        <v>1767</v>
      </c>
      <c r="AX730" s="112" t="s">
        <v>1768</v>
      </c>
      <c r="AY730" s="114"/>
      <c r="BA730" s="114"/>
    </row>
    <row r="731" spans="1:53" ht="15.75" x14ac:dyDescent="0.25">
      <c r="A731" s="280" t="s">
        <v>1769</v>
      </c>
      <c r="B731" s="281" t="s">
        <v>1770</v>
      </c>
      <c r="C731" s="282"/>
      <c r="D731" s="283"/>
      <c r="E731" s="284" t="s">
        <v>1771</v>
      </c>
      <c r="F731" s="284"/>
      <c r="G731" s="284"/>
      <c r="H731" s="285" t="s">
        <v>526</v>
      </c>
      <c r="I731" s="303">
        <v>4</v>
      </c>
      <c r="J731" s="287">
        <v>3773.78</v>
      </c>
      <c r="K731" s="287">
        <v>15095.12</v>
      </c>
      <c r="L731" s="287" t="s">
        <v>200</v>
      </c>
      <c r="M731" s="287">
        <v>3019.02</v>
      </c>
      <c r="N731" s="287">
        <v>18114.14</v>
      </c>
      <c r="O731" s="288"/>
      <c r="AU731" s="114"/>
      <c r="AV731" s="115"/>
      <c r="AW731" s="112" t="s">
        <v>1770</v>
      </c>
      <c r="AX731" s="112" t="s">
        <v>1771</v>
      </c>
      <c r="AY731" s="114"/>
      <c r="BA731" s="114"/>
    </row>
    <row r="732" spans="1:53" ht="19.5" x14ac:dyDescent="0.25">
      <c r="A732" s="280" t="s">
        <v>1772</v>
      </c>
      <c r="B732" s="281" t="s">
        <v>1773</v>
      </c>
      <c r="C732" s="282"/>
      <c r="D732" s="283"/>
      <c r="E732" s="284" t="s">
        <v>1774</v>
      </c>
      <c r="F732" s="284"/>
      <c r="G732" s="284"/>
      <c r="H732" s="285" t="s">
        <v>526</v>
      </c>
      <c r="I732" s="303">
        <v>4</v>
      </c>
      <c r="J732" s="287">
        <v>4009.21</v>
      </c>
      <c r="K732" s="287">
        <v>16036.84</v>
      </c>
      <c r="L732" s="287" t="s">
        <v>200</v>
      </c>
      <c r="M732" s="287">
        <v>3207.37</v>
      </c>
      <c r="N732" s="287">
        <v>19244.21</v>
      </c>
      <c r="O732" s="288"/>
      <c r="AU732" s="114"/>
      <c r="AV732" s="115"/>
      <c r="AW732" s="112" t="s">
        <v>1773</v>
      </c>
      <c r="AX732" s="112" t="s">
        <v>1774</v>
      </c>
      <c r="AY732" s="114"/>
      <c r="BA732" s="114"/>
    </row>
    <row r="733" spans="1:53" ht="45.75" x14ac:dyDescent="0.25">
      <c r="A733" s="280" t="s">
        <v>1775</v>
      </c>
      <c r="B733" s="281" t="s">
        <v>1776</v>
      </c>
      <c r="C733" s="282"/>
      <c r="D733" s="283"/>
      <c r="E733" s="284" t="s">
        <v>1777</v>
      </c>
      <c r="F733" s="284"/>
      <c r="G733" s="284"/>
      <c r="H733" s="285" t="s">
        <v>526</v>
      </c>
      <c r="I733" s="303">
        <v>12</v>
      </c>
      <c r="J733" s="287">
        <v>1699.03</v>
      </c>
      <c r="K733" s="287">
        <v>20388.36</v>
      </c>
      <c r="L733" s="287" t="s">
        <v>200</v>
      </c>
      <c r="M733" s="287">
        <v>4077.67</v>
      </c>
      <c r="N733" s="287">
        <v>24466.03</v>
      </c>
      <c r="O733" s="288"/>
      <c r="AU733" s="114"/>
      <c r="AV733" s="115"/>
      <c r="AW733" s="112" t="s">
        <v>1776</v>
      </c>
      <c r="AX733" s="112" t="s">
        <v>1777</v>
      </c>
      <c r="AY733" s="114"/>
      <c r="BA733" s="114"/>
    </row>
    <row r="734" spans="1:53" ht="30.75" x14ac:dyDescent="0.25">
      <c r="A734" s="280" t="s">
        <v>1778</v>
      </c>
      <c r="B734" s="281" t="s">
        <v>1779</v>
      </c>
      <c r="C734" s="282"/>
      <c r="D734" s="283"/>
      <c r="E734" s="284" t="s">
        <v>1780</v>
      </c>
      <c r="F734" s="284"/>
      <c r="G734" s="284"/>
      <c r="H734" s="285" t="s">
        <v>526</v>
      </c>
      <c r="I734" s="303">
        <v>4</v>
      </c>
      <c r="J734" s="287">
        <v>1667.87</v>
      </c>
      <c r="K734" s="287">
        <v>6671.48</v>
      </c>
      <c r="L734" s="287" t="s">
        <v>200</v>
      </c>
      <c r="M734" s="287">
        <v>1334.3</v>
      </c>
      <c r="N734" s="287">
        <v>8005.78</v>
      </c>
      <c r="O734" s="288"/>
      <c r="AU734" s="114"/>
      <c r="AV734" s="115"/>
      <c r="AW734" s="112" t="s">
        <v>1779</v>
      </c>
      <c r="AX734" s="112" t="s">
        <v>1780</v>
      </c>
      <c r="AY734" s="114"/>
      <c r="BA734" s="114"/>
    </row>
    <row r="735" spans="1:53" ht="19.5" x14ac:dyDescent="0.25">
      <c r="A735" s="280" t="s">
        <v>1781</v>
      </c>
      <c r="B735" s="281" t="s">
        <v>1782</v>
      </c>
      <c r="C735" s="282"/>
      <c r="D735" s="283"/>
      <c r="E735" s="284" t="s">
        <v>1783</v>
      </c>
      <c r="F735" s="284"/>
      <c r="G735" s="284"/>
      <c r="H735" s="285" t="s">
        <v>526</v>
      </c>
      <c r="I735" s="303">
        <v>4</v>
      </c>
      <c r="J735" s="287">
        <v>810.21</v>
      </c>
      <c r="K735" s="287">
        <v>3240.84</v>
      </c>
      <c r="L735" s="287" t="s">
        <v>200</v>
      </c>
      <c r="M735" s="287">
        <v>648.16999999999996</v>
      </c>
      <c r="N735" s="287">
        <v>3889.01</v>
      </c>
      <c r="O735" s="288"/>
      <c r="AU735" s="114"/>
      <c r="AV735" s="115"/>
      <c r="AW735" s="112" t="s">
        <v>1782</v>
      </c>
      <c r="AX735" s="112" t="s">
        <v>1783</v>
      </c>
      <c r="AY735" s="114"/>
      <c r="BA735" s="114"/>
    </row>
    <row r="736" spans="1:53" ht="19.5" x14ac:dyDescent="0.25">
      <c r="A736" s="280" t="s">
        <v>1784</v>
      </c>
      <c r="B736" s="281" t="s">
        <v>1785</v>
      </c>
      <c r="C736" s="282"/>
      <c r="D736" s="283"/>
      <c r="E736" s="284" t="s">
        <v>1786</v>
      </c>
      <c r="F736" s="284"/>
      <c r="G736" s="284"/>
      <c r="H736" s="285" t="s">
        <v>526</v>
      </c>
      <c r="I736" s="303">
        <v>4</v>
      </c>
      <c r="J736" s="287">
        <v>3379.8</v>
      </c>
      <c r="K736" s="287">
        <v>13519.2</v>
      </c>
      <c r="L736" s="287" t="s">
        <v>200</v>
      </c>
      <c r="M736" s="287">
        <v>2703.84</v>
      </c>
      <c r="N736" s="287">
        <v>16223.04</v>
      </c>
      <c r="O736" s="288"/>
      <c r="AU736" s="114"/>
      <c r="AV736" s="115"/>
      <c r="AW736" s="112" t="s">
        <v>1785</v>
      </c>
      <c r="AX736" s="112" t="s">
        <v>1786</v>
      </c>
      <c r="AY736" s="114"/>
      <c r="BA736" s="114"/>
    </row>
    <row r="737" spans="1:53" ht="15.75" x14ac:dyDescent="0.25">
      <c r="A737" s="279" t="s">
        <v>1787</v>
      </c>
      <c r="B737" s="279"/>
      <c r="C737" s="279"/>
      <c r="D737" s="279"/>
      <c r="E737" s="279"/>
      <c r="F737" s="279"/>
      <c r="G737" s="279"/>
      <c r="H737" s="279"/>
      <c r="I737" s="279"/>
      <c r="J737" s="279"/>
      <c r="K737" s="279"/>
      <c r="L737" s="279"/>
      <c r="M737" s="279"/>
      <c r="N737" s="279"/>
      <c r="O737" s="279"/>
      <c r="AU737" s="114"/>
      <c r="AV737" s="115" t="s">
        <v>1787</v>
      </c>
      <c r="AY737" s="114"/>
      <c r="BA737" s="114"/>
    </row>
    <row r="738" spans="1:53" ht="15.75" x14ac:dyDescent="0.25">
      <c r="A738" s="280" t="s">
        <v>1788</v>
      </c>
      <c r="B738" s="281" t="s">
        <v>1789</v>
      </c>
      <c r="C738" s="282"/>
      <c r="D738" s="283"/>
      <c r="E738" s="284" t="s">
        <v>1790</v>
      </c>
      <c r="F738" s="284"/>
      <c r="G738" s="284"/>
      <c r="H738" s="285" t="s">
        <v>526</v>
      </c>
      <c r="I738" s="303">
        <v>1</v>
      </c>
      <c r="J738" s="287">
        <v>3958.96</v>
      </c>
      <c r="K738" s="287">
        <v>3958.96</v>
      </c>
      <c r="L738" s="287" t="s">
        <v>200</v>
      </c>
      <c r="M738" s="287">
        <v>791.79</v>
      </c>
      <c r="N738" s="287">
        <v>4750.75</v>
      </c>
      <c r="O738" s="288"/>
      <c r="AU738" s="114"/>
      <c r="AV738" s="115"/>
      <c r="AW738" s="112" t="s">
        <v>1789</v>
      </c>
      <c r="AX738" s="112" t="s">
        <v>1790</v>
      </c>
      <c r="AY738" s="114"/>
      <c r="BA738" s="114"/>
    </row>
    <row r="739" spans="1:53" ht="19.5" x14ac:dyDescent="0.25">
      <c r="A739" s="280" t="s">
        <v>1791</v>
      </c>
      <c r="B739" s="281" t="s">
        <v>1792</v>
      </c>
      <c r="C739" s="282"/>
      <c r="D739" s="283"/>
      <c r="E739" s="284" t="s">
        <v>1793</v>
      </c>
      <c r="F739" s="284"/>
      <c r="G739" s="284"/>
      <c r="H739" s="285" t="s">
        <v>526</v>
      </c>
      <c r="I739" s="303">
        <v>1</v>
      </c>
      <c r="J739" s="287">
        <v>7059.73</v>
      </c>
      <c r="K739" s="287">
        <v>7059.73</v>
      </c>
      <c r="L739" s="287" t="s">
        <v>200</v>
      </c>
      <c r="M739" s="287">
        <v>1411.95</v>
      </c>
      <c r="N739" s="287">
        <v>8471.68</v>
      </c>
      <c r="O739" s="288"/>
      <c r="AU739" s="114"/>
      <c r="AV739" s="115"/>
      <c r="AW739" s="112" t="s">
        <v>1792</v>
      </c>
      <c r="AX739" s="112" t="s">
        <v>1793</v>
      </c>
      <c r="AY739" s="114"/>
      <c r="BA739" s="114"/>
    </row>
    <row r="740" spans="1:53" ht="15.75" x14ac:dyDescent="0.25">
      <c r="A740" s="279" t="s">
        <v>1794</v>
      </c>
      <c r="B740" s="279"/>
      <c r="C740" s="279"/>
      <c r="D740" s="279"/>
      <c r="E740" s="279"/>
      <c r="F740" s="279"/>
      <c r="G740" s="279"/>
      <c r="H740" s="279"/>
      <c r="I740" s="279"/>
      <c r="J740" s="279"/>
      <c r="K740" s="279"/>
      <c r="L740" s="279"/>
      <c r="M740" s="279"/>
      <c r="N740" s="279"/>
      <c r="O740" s="279"/>
      <c r="AU740" s="114"/>
      <c r="AV740" s="115" t="s">
        <v>1794</v>
      </c>
      <c r="AY740" s="114"/>
      <c r="BA740" s="114"/>
    </row>
    <row r="741" spans="1:53" ht="30.75" x14ac:dyDescent="0.25">
      <c r="A741" s="280" t="s">
        <v>1795</v>
      </c>
      <c r="B741" s="281" t="s">
        <v>1796</v>
      </c>
      <c r="C741" s="282"/>
      <c r="D741" s="283"/>
      <c r="E741" s="284" t="s">
        <v>1797</v>
      </c>
      <c r="F741" s="284"/>
      <c r="G741" s="284"/>
      <c r="H741" s="285" t="s">
        <v>526</v>
      </c>
      <c r="I741" s="303">
        <v>26</v>
      </c>
      <c r="J741" s="287">
        <v>2545.38</v>
      </c>
      <c r="K741" s="287">
        <v>66179.88</v>
      </c>
      <c r="L741" s="287" t="s">
        <v>200</v>
      </c>
      <c r="M741" s="287">
        <v>13235.98</v>
      </c>
      <c r="N741" s="287">
        <v>79415.86</v>
      </c>
      <c r="O741" s="288"/>
      <c r="AU741" s="114"/>
      <c r="AV741" s="115"/>
      <c r="AW741" s="112" t="s">
        <v>1796</v>
      </c>
      <c r="AX741" s="112" t="s">
        <v>1797</v>
      </c>
      <c r="AY741" s="114"/>
      <c r="BA741" s="114"/>
    </row>
    <row r="742" spans="1:53" ht="30.75" x14ac:dyDescent="0.25">
      <c r="A742" s="280" t="s">
        <v>1798</v>
      </c>
      <c r="B742" s="281" t="s">
        <v>1799</v>
      </c>
      <c r="C742" s="282"/>
      <c r="D742" s="283"/>
      <c r="E742" s="284" t="s">
        <v>1800</v>
      </c>
      <c r="F742" s="284"/>
      <c r="G742" s="284"/>
      <c r="H742" s="285" t="s">
        <v>526</v>
      </c>
      <c r="I742" s="303">
        <v>26</v>
      </c>
      <c r="J742" s="287">
        <v>372.9</v>
      </c>
      <c r="K742" s="287">
        <v>9695.4</v>
      </c>
      <c r="L742" s="287" t="s">
        <v>200</v>
      </c>
      <c r="M742" s="287">
        <v>1939.08</v>
      </c>
      <c r="N742" s="287">
        <v>11634.48</v>
      </c>
      <c r="O742" s="288"/>
      <c r="AU742" s="114"/>
      <c r="AV742" s="115"/>
      <c r="AW742" s="112" t="s">
        <v>1799</v>
      </c>
      <c r="AX742" s="112" t="s">
        <v>1800</v>
      </c>
      <c r="AY742" s="114"/>
      <c r="BA742" s="114"/>
    </row>
    <row r="743" spans="1:53" ht="15.75" x14ac:dyDescent="0.25">
      <c r="A743" s="279" t="s">
        <v>1801</v>
      </c>
      <c r="B743" s="279"/>
      <c r="C743" s="279"/>
      <c r="D743" s="279"/>
      <c r="E743" s="279"/>
      <c r="F743" s="279"/>
      <c r="G743" s="279"/>
      <c r="H743" s="279"/>
      <c r="I743" s="279"/>
      <c r="J743" s="279"/>
      <c r="K743" s="279"/>
      <c r="L743" s="279"/>
      <c r="M743" s="279"/>
      <c r="N743" s="279"/>
      <c r="O743" s="279"/>
      <c r="AU743" s="114"/>
      <c r="AV743" s="115" t="s">
        <v>1801</v>
      </c>
      <c r="AY743" s="114"/>
      <c r="BA743" s="114"/>
    </row>
    <row r="744" spans="1:53" ht="15.75" x14ac:dyDescent="0.25">
      <c r="A744" s="280" t="s">
        <v>1802</v>
      </c>
      <c r="B744" s="281" t="s">
        <v>1803</v>
      </c>
      <c r="C744" s="282"/>
      <c r="D744" s="283"/>
      <c r="E744" s="284" t="s">
        <v>1804</v>
      </c>
      <c r="F744" s="284"/>
      <c r="G744" s="284"/>
      <c r="H744" s="285" t="s">
        <v>526</v>
      </c>
      <c r="I744" s="303">
        <v>26</v>
      </c>
      <c r="J744" s="287">
        <v>979.98</v>
      </c>
      <c r="K744" s="287">
        <v>25479.48</v>
      </c>
      <c r="L744" s="287" t="s">
        <v>200</v>
      </c>
      <c r="M744" s="287">
        <v>5095.8999999999996</v>
      </c>
      <c r="N744" s="287">
        <v>30575.38</v>
      </c>
      <c r="O744" s="288"/>
      <c r="AU744" s="114"/>
      <c r="AV744" s="115"/>
      <c r="AW744" s="112" t="s">
        <v>1803</v>
      </c>
      <c r="AX744" s="112" t="s">
        <v>1804</v>
      </c>
      <c r="AY744" s="114"/>
      <c r="BA744" s="114"/>
    </row>
    <row r="745" spans="1:53" ht="30.75" x14ac:dyDescent="0.25">
      <c r="A745" s="280" t="s">
        <v>1805</v>
      </c>
      <c r="B745" s="281" t="s">
        <v>1806</v>
      </c>
      <c r="C745" s="282"/>
      <c r="D745" s="283"/>
      <c r="E745" s="284" t="s">
        <v>1807</v>
      </c>
      <c r="F745" s="284"/>
      <c r="G745" s="284"/>
      <c r="H745" s="285" t="s">
        <v>526</v>
      </c>
      <c r="I745" s="303">
        <v>26</v>
      </c>
      <c r="J745" s="287">
        <v>21356.85</v>
      </c>
      <c r="K745" s="287">
        <v>555278.1</v>
      </c>
      <c r="L745" s="287" t="s">
        <v>200</v>
      </c>
      <c r="M745" s="287">
        <v>111055.62</v>
      </c>
      <c r="N745" s="287">
        <v>666333.72</v>
      </c>
      <c r="O745" s="288"/>
      <c r="AU745" s="114"/>
      <c r="AV745" s="115"/>
      <c r="AW745" s="112" t="s">
        <v>1806</v>
      </c>
      <c r="AX745" s="112" t="s">
        <v>1807</v>
      </c>
      <c r="AY745" s="114"/>
      <c r="BA745" s="114"/>
    </row>
    <row r="746" spans="1:53" ht="15.75" x14ac:dyDescent="0.25">
      <c r="A746" s="279" t="s">
        <v>1808</v>
      </c>
      <c r="B746" s="279"/>
      <c r="C746" s="279"/>
      <c r="D746" s="279"/>
      <c r="E746" s="279"/>
      <c r="F746" s="279"/>
      <c r="G746" s="279"/>
      <c r="H746" s="279"/>
      <c r="I746" s="279"/>
      <c r="J746" s="279"/>
      <c r="K746" s="279"/>
      <c r="L746" s="279"/>
      <c r="M746" s="279"/>
      <c r="N746" s="279"/>
      <c r="O746" s="279"/>
      <c r="AU746" s="114"/>
      <c r="AV746" s="115" t="s">
        <v>1808</v>
      </c>
      <c r="AY746" s="114"/>
      <c r="BA746" s="114"/>
    </row>
    <row r="747" spans="1:53" ht="15.75" x14ac:dyDescent="0.25">
      <c r="A747" s="279" t="s">
        <v>1701</v>
      </c>
      <c r="B747" s="279"/>
      <c r="C747" s="279"/>
      <c r="D747" s="279"/>
      <c r="E747" s="279"/>
      <c r="F747" s="279"/>
      <c r="G747" s="279"/>
      <c r="H747" s="279"/>
      <c r="I747" s="279"/>
      <c r="J747" s="279"/>
      <c r="K747" s="279"/>
      <c r="L747" s="279"/>
      <c r="M747" s="279"/>
      <c r="N747" s="279"/>
      <c r="O747" s="279"/>
      <c r="AU747" s="114"/>
      <c r="AV747" s="115" t="s">
        <v>1701</v>
      </c>
      <c r="AY747" s="114"/>
      <c r="BA747" s="114"/>
    </row>
    <row r="748" spans="1:53" ht="15.75" x14ac:dyDescent="0.25">
      <c r="A748" s="280" t="s">
        <v>1809</v>
      </c>
      <c r="B748" s="281" t="s">
        <v>1810</v>
      </c>
      <c r="C748" s="282"/>
      <c r="D748" s="283"/>
      <c r="E748" s="284" t="s">
        <v>1811</v>
      </c>
      <c r="F748" s="284"/>
      <c r="G748" s="284"/>
      <c r="H748" s="285" t="s">
        <v>526</v>
      </c>
      <c r="I748" s="303">
        <v>1</v>
      </c>
      <c r="J748" s="287">
        <v>4591.37</v>
      </c>
      <c r="K748" s="287">
        <v>4591.37</v>
      </c>
      <c r="L748" s="287" t="s">
        <v>200</v>
      </c>
      <c r="M748" s="287">
        <v>918.27</v>
      </c>
      <c r="N748" s="287">
        <v>5509.64</v>
      </c>
      <c r="O748" s="288"/>
      <c r="AU748" s="114"/>
      <c r="AV748" s="115"/>
      <c r="AW748" s="112" t="s">
        <v>1810</v>
      </c>
      <c r="AX748" s="112" t="s">
        <v>1811</v>
      </c>
      <c r="AY748" s="114"/>
      <c r="BA748" s="114"/>
    </row>
    <row r="749" spans="1:53" ht="19.5" x14ac:dyDescent="0.25">
      <c r="A749" s="280" t="s">
        <v>1812</v>
      </c>
      <c r="B749" s="281" t="s">
        <v>1813</v>
      </c>
      <c r="C749" s="282"/>
      <c r="D749" s="283"/>
      <c r="E749" s="284" t="s">
        <v>1814</v>
      </c>
      <c r="F749" s="284"/>
      <c r="G749" s="284"/>
      <c r="H749" s="285" t="s">
        <v>526</v>
      </c>
      <c r="I749" s="303">
        <v>1</v>
      </c>
      <c r="J749" s="287">
        <v>39154.230000000003</v>
      </c>
      <c r="K749" s="287">
        <v>39154.230000000003</v>
      </c>
      <c r="L749" s="287" t="s">
        <v>200</v>
      </c>
      <c r="M749" s="287">
        <v>7830.85</v>
      </c>
      <c r="N749" s="287">
        <v>46985.08</v>
      </c>
      <c r="O749" s="288"/>
      <c r="AU749" s="114"/>
      <c r="AV749" s="115"/>
      <c r="AW749" s="112" t="s">
        <v>1813</v>
      </c>
      <c r="AX749" s="112" t="s">
        <v>1814</v>
      </c>
      <c r="AY749" s="114"/>
      <c r="BA749" s="114"/>
    </row>
    <row r="750" spans="1:53" ht="30.75" x14ac:dyDescent="0.25">
      <c r="A750" s="280" t="s">
        <v>1815</v>
      </c>
      <c r="B750" s="281" t="s">
        <v>1816</v>
      </c>
      <c r="C750" s="282"/>
      <c r="D750" s="283"/>
      <c r="E750" s="284" t="s">
        <v>1741</v>
      </c>
      <c r="F750" s="284"/>
      <c r="G750" s="284"/>
      <c r="H750" s="285" t="s">
        <v>526</v>
      </c>
      <c r="I750" s="303">
        <v>18</v>
      </c>
      <c r="J750" s="287">
        <v>16139.52</v>
      </c>
      <c r="K750" s="287">
        <v>290511.35999999999</v>
      </c>
      <c r="L750" s="287" t="s">
        <v>200</v>
      </c>
      <c r="M750" s="287">
        <v>58102.27</v>
      </c>
      <c r="N750" s="287">
        <v>348613.63</v>
      </c>
      <c r="O750" s="288"/>
      <c r="AU750" s="114"/>
      <c r="AV750" s="115"/>
      <c r="AW750" s="112" t="s">
        <v>1816</v>
      </c>
      <c r="AX750" s="112" t="s">
        <v>1741</v>
      </c>
      <c r="AY750" s="114"/>
      <c r="BA750" s="114"/>
    </row>
    <row r="751" spans="1:53" ht="19.5" x14ac:dyDescent="0.25">
      <c r="A751" s="280" t="s">
        <v>1817</v>
      </c>
      <c r="B751" s="281" t="s">
        <v>1818</v>
      </c>
      <c r="C751" s="282"/>
      <c r="D751" s="283"/>
      <c r="E751" s="284" t="s">
        <v>1819</v>
      </c>
      <c r="F751" s="284"/>
      <c r="G751" s="284"/>
      <c r="H751" s="285" t="s">
        <v>526</v>
      </c>
      <c r="I751" s="303">
        <v>18</v>
      </c>
      <c r="J751" s="287">
        <v>5630.07</v>
      </c>
      <c r="K751" s="287">
        <v>101341.26</v>
      </c>
      <c r="L751" s="287" t="s">
        <v>200</v>
      </c>
      <c r="M751" s="287">
        <v>20268.25</v>
      </c>
      <c r="N751" s="287">
        <v>121609.51</v>
      </c>
      <c r="O751" s="288"/>
      <c r="AU751" s="114"/>
      <c r="AV751" s="115"/>
      <c r="AW751" s="112" t="s">
        <v>1818</v>
      </c>
      <c r="AX751" s="112" t="s">
        <v>1819</v>
      </c>
      <c r="AY751" s="114"/>
      <c r="BA751" s="114"/>
    </row>
    <row r="752" spans="1:53" ht="30.75" x14ac:dyDescent="0.25">
      <c r="A752" s="280" t="s">
        <v>1820</v>
      </c>
      <c r="B752" s="281" t="s">
        <v>1821</v>
      </c>
      <c r="C752" s="282"/>
      <c r="D752" s="283"/>
      <c r="E752" s="284" t="s">
        <v>1822</v>
      </c>
      <c r="F752" s="284"/>
      <c r="G752" s="284"/>
      <c r="H752" s="285" t="s">
        <v>511</v>
      </c>
      <c r="I752" s="286">
        <v>1.8</v>
      </c>
      <c r="J752" s="287">
        <v>44833.03</v>
      </c>
      <c r="K752" s="287">
        <v>80699.45</v>
      </c>
      <c r="L752" s="287" t="s">
        <v>200</v>
      </c>
      <c r="M752" s="287">
        <v>16139.89</v>
      </c>
      <c r="N752" s="287">
        <v>96839.34</v>
      </c>
      <c r="O752" s="288"/>
      <c r="AU752" s="114"/>
      <c r="AV752" s="115"/>
      <c r="AW752" s="112" t="s">
        <v>1821</v>
      </c>
      <c r="AX752" s="112" t="s">
        <v>1822</v>
      </c>
      <c r="AY752" s="114"/>
      <c r="BA752" s="114"/>
    </row>
    <row r="753" spans="1:53" ht="15.75" x14ac:dyDescent="0.25">
      <c r="A753" s="280" t="s">
        <v>1823</v>
      </c>
      <c r="B753" s="281" t="s">
        <v>1824</v>
      </c>
      <c r="C753" s="282"/>
      <c r="D753" s="283"/>
      <c r="E753" s="284" t="s">
        <v>1825</v>
      </c>
      <c r="F753" s="284"/>
      <c r="G753" s="284"/>
      <c r="H753" s="285" t="s">
        <v>321</v>
      </c>
      <c r="I753" s="303">
        <v>180</v>
      </c>
      <c r="J753" s="287">
        <v>138.04</v>
      </c>
      <c r="K753" s="287">
        <v>24847.200000000001</v>
      </c>
      <c r="L753" s="287" t="s">
        <v>200</v>
      </c>
      <c r="M753" s="287">
        <v>4969.4399999999996</v>
      </c>
      <c r="N753" s="287">
        <v>29816.639999999999</v>
      </c>
      <c r="O753" s="288"/>
      <c r="AU753" s="114"/>
      <c r="AV753" s="115"/>
      <c r="AW753" s="112" t="s">
        <v>1824</v>
      </c>
      <c r="AX753" s="112" t="s">
        <v>1825</v>
      </c>
      <c r="AY753" s="114"/>
      <c r="BA753" s="114"/>
    </row>
    <row r="754" spans="1:53" ht="30.75" x14ac:dyDescent="0.25">
      <c r="A754" s="280" t="s">
        <v>1826</v>
      </c>
      <c r="B754" s="281" t="s">
        <v>1827</v>
      </c>
      <c r="C754" s="282"/>
      <c r="D754" s="283"/>
      <c r="E754" s="284" t="s">
        <v>1828</v>
      </c>
      <c r="F754" s="284"/>
      <c r="G754" s="284"/>
      <c r="H754" s="285" t="s">
        <v>207</v>
      </c>
      <c r="I754" s="303">
        <v>1</v>
      </c>
      <c r="J754" s="287">
        <v>1656.47</v>
      </c>
      <c r="K754" s="287">
        <v>1656.47</v>
      </c>
      <c r="L754" s="287" t="s">
        <v>200</v>
      </c>
      <c r="M754" s="287">
        <v>331.29</v>
      </c>
      <c r="N754" s="287">
        <v>1987.76</v>
      </c>
      <c r="O754" s="288"/>
      <c r="AU754" s="114"/>
      <c r="AV754" s="115"/>
      <c r="AW754" s="112" t="s">
        <v>1827</v>
      </c>
      <c r="AX754" s="112" t="s">
        <v>1828</v>
      </c>
      <c r="AY754" s="114"/>
      <c r="BA754" s="114"/>
    </row>
    <row r="755" spans="1:53" ht="15.75" x14ac:dyDescent="0.25">
      <c r="A755" s="280" t="s">
        <v>1829</v>
      </c>
      <c r="B755" s="281" t="s">
        <v>1830</v>
      </c>
      <c r="C755" s="282"/>
      <c r="D755" s="283"/>
      <c r="E755" s="284" t="s">
        <v>1476</v>
      </c>
      <c r="F755" s="284"/>
      <c r="G755" s="284"/>
      <c r="H755" s="285" t="s">
        <v>526</v>
      </c>
      <c r="I755" s="303">
        <v>1</v>
      </c>
      <c r="J755" s="287">
        <v>1636.32</v>
      </c>
      <c r="K755" s="287">
        <v>1636.32</v>
      </c>
      <c r="L755" s="287" t="s">
        <v>200</v>
      </c>
      <c r="M755" s="287">
        <v>327.26</v>
      </c>
      <c r="N755" s="287">
        <v>1963.58</v>
      </c>
      <c r="O755" s="288"/>
      <c r="AU755" s="114"/>
      <c r="AV755" s="115"/>
      <c r="AW755" s="112" t="s">
        <v>1830</v>
      </c>
      <c r="AX755" s="112" t="s">
        <v>1476</v>
      </c>
      <c r="AY755" s="114"/>
      <c r="BA755" s="114"/>
    </row>
    <row r="756" spans="1:53" ht="19.5" x14ac:dyDescent="0.25">
      <c r="A756" s="280" t="s">
        <v>1831</v>
      </c>
      <c r="B756" s="281" t="s">
        <v>1832</v>
      </c>
      <c r="C756" s="282"/>
      <c r="D756" s="283"/>
      <c r="E756" s="284" t="s">
        <v>1833</v>
      </c>
      <c r="F756" s="284"/>
      <c r="G756" s="284"/>
      <c r="H756" s="285" t="s">
        <v>526</v>
      </c>
      <c r="I756" s="303">
        <v>1</v>
      </c>
      <c r="J756" s="287">
        <v>5288.34</v>
      </c>
      <c r="K756" s="287">
        <v>5288.34</v>
      </c>
      <c r="L756" s="287" t="s">
        <v>200</v>
      </c>
      <c r="M756" s="287">
        <v>1057.67</v>
      </c>
      <c r="N756" s="287">
        <v>6346.01</v>
      </c>
      <c r="O756" s="288"/>
      <c r="AU756" s="114"/>
      <c r="AV756" s="115"/>
      <c r="AW756" s="112" t="s">
        <v>1832</v>
      </c>
      <c r="AX756" s="112" t="s">
        <v>1833</v>
      </c>
      <c r="AY756" s="114"/>
      <c r="BA756" s="114"/>
    </row>
    <row r="757" spans="1:53" ht="30.75" x14ac:dyDescent="0.25">
      <c r="A757" s="280" t="s">
        <v>1834</v>
      </c>
      <c r="B757" s="281" t="s">
        <v>1835</v>
      </c>
      <c r="C757" s="282"/>
      <c r="D757" s="283"/>
      <c r="E757" s="284" t="s">
        <v>1836</v>
      </c>
      <c r="F757" s="284"/>
      <c r="G757" s="284"/>
      <c r="H757" s="285" t="s">
        <v>526</v>
      </c>
      <c r="I757" s="303">
        <v>1</v>
      </c>
      <c r="J757" s="287">
        <v>1793.77</v>
      </c>
      <c r="K757" s="287">
        <v>1793.77</v>
      </c>
      <c r="L757" s="287" t="s">
        <v>200</v>
      </c>
      <c r="M757" s="287">
        <v>358.75</v>
      </c>
      <c r="N757" s="287">
        <v>2152.52</v>
      </c>
      <c r="O757" s="288"/>
      <c r="AU757" s="114"/>
      <c r="AV757" s="115"/>
      <c r="AW757" s="112" t="s">
        <v>1835</v>
      </c>
      <c r="AX757" s="112" t="s">
        <v>1836</v>
      </c>
      <c r="AY757" s="114"/>
      <c r="BA757" s="114"/>
    </row>
    <row r="758" spans="1:53" ht="19.5" x14ac:dyDescent="0.25">
      <c r="A758" s="280" t="s">
        <v>1837</v>
      </c>
      <c r="B758" s="281" t="s">
        <v>1838</v>
      </c>
      <c r="C758" s="282"/>
      <c r="D758" s="283"/>
      <c r="E758" s="284" t="s">
        <v>1839</v>
      </c>
      <c r="F758" s="284"/>
      <c r="G758" s="284"/>
      <c r="H758" s="285" t="s">
        <v>526</v>
      </c>
      <c r="I758" s="303">
        <v>1</v>
      </c>
      <c r="J758" s="287">
        <v>7680.31</v>
      </c>
      <c r="K758" s="287">
        <v>7680.31</v>
      </c>
      <c r="L758" s="287" t="s">
        <v>200</v>
      </c>
      <c r="M758" s="287">
        <v>1536.06</v>
      </c>
      <c r="N758" s="287">
        <v>9216.3700000000008</v>
      </c>
      <c r="O758" s="288"/>
      <c r="AU758" s="114"/>
      <c r="AV758" s="115"/>
      <c r="AW758" s="112" t="s">
        <v>1838</v>
      </c>
      <c r="AX758" s="112" t="s">
        <v>1839</v>
      </c>
      <c r="AY758" s="114"/>
      <c r="BA758" s="114"/>
    </row>
    <row r="759" spans="1:53" ht="15.75" x14ac:dyDescent="0.25">
      <c r="A759" s="279" t="s">
        <v>1745</v>
      </c>
      <c r="B759" s="279"/>
      <c r="C759" s="279"/>
      <c r="D759" s="279"/>
      <c r="E759" s="279"/>
      <c r="F759" s="279"/>
      <c r="G759" s="279"/>
      <c r="H759" s="279"/>
      <c r="I759" s="279"/>
      <c r="J759" s="279"/>
      <c r="K759" s="279"/>
      <c r="L759" s="279"/>
      <c r="M759" s="279"/>
      <c r="N759" s="279"/>
      <c r="O759" s="279"/>
      <c r="AU759" s="114"/>
      <c r="AV759" s="115" t="s">
        <v>1745</v>
      </c>
      <c r="AY759" s="114"/>
      <c r="BA759" s="114"/>
    </row>
    <row r="760" spans="1:53" ht="15.75" x14ac:dyDescent="0.25">
      <c r="A760" s="280" t="s">
        <v>1840</v>
      </c>
      <c r="B760" s="281" t="s">
        <v>1841</v>
      </c>
      <c r="C760" s="282"/>
      <c r="D760" s="283"/>
      <c r="E760" s="284" t="s">
        <v>1658</v>
      </c>
      <c r="F760" s="284"/>
      <c r="G760" s="284"/>
      <c r="H760" s="285" t="s">
        <v>526</v>
      </c>
      <c r="I760" s="303">
        <v>9</v>
      </c>
      <c r="J760" s="287">
        <v>685.22</v>
      </c>
      <c r="K760" s="287">
        <v>6166.98</v>
      </c>
      <c r="L760" s="287" t="s">
        <v>200</v>
      </c>
      <c r="M760" s="287">
        <v>1233.4000000000001</v>
      </c>
      <c r="N760" s="287">
        <v>7400.38</v>
      </c>
      <c r="O760" s="288"/>
      <c r="AU760" s="114"/>
      <c r="AV760" s="115"/>
      <c r="AW760" s="112" t="s">
        <v>1841</v>
      </c>
      <c r="AX760" s="112" t="s">
        <v>1658</v>
      </c>
      <c r="AY760" s="114"/>
      <c r="BA760" s="114"/>
    </row>
    <row r="761" spans="1:53" ht="30.75" x14ac:dyDescent="0.25">
      <c r="A761" s="280" t="s">
        <v>1842</v>
      </c>
      <c r="B761" s="281" t="s">
        <v>1843</v>
      </c>
      <c r="C761" s="282"/>
      <c r="D761" s="283"/>
      <c r="E761" s="284" t="s">
        <v>1844</v>
      </c>
      <c r="F761" s="284"/>
      <c r="G761" s="284"/>
      <c r="H761" s="285" t="s">
        <v>1067</v>
      </c>
      <c r="I761" s="286">
        <v>0.9</v>
      </c>
      <c r="J761" s="287">
        <v>139.16999999999999</v>
      </c>
      <c r="K761" s="287">
        <v>125.25</v>
      </c>
      <c r="L761" s="287" t="s">
        <v>200</v>
      </c>
      <c r="M761" s="287">
        <v>25.05</v>
      </c>
      <c r="N761" s="287">
        <v>150.30000000000001</v>
      </c>
      <c r="O761" s="288"/>
      <c r="AU761" s="114"/>
      <c r="AV761" s="115"/>
      <c r="AW761" s="112" t="s">
        <v>1843</v>
      </c>
      <c r="AX761" s="112" t="s">
        <v>1844</v>
      </c>
      <c r="AY761" s="114"/>
      <c r="BA761" s="114"/>
    </row>
    <row r="762" spans="1:53" ht="15.75" x14ac:dyDescent="0.25">
      <c r="A762" s="280" t="s">
        <v>1845</v>
      </c>
      <c r="B762" s="281" t="s">
        <v>1846</v>
      </c>
      <c r="C762" s="282"/>
      <c r="D762" s="283"/>
      <c r="E762" s="284" t="s">
        <v>1847</v>
      </c>
      <c r="F762" s="284"/>
      <c r="G762" s="284"/>
      <c r="H762" s="285" t="s">
        <v>367</v>
      </c>
      <c r="I762" s="290">
        <v>0.09</v>
      </c>
      <c r="J762" s="287">
        <v>67316.56</v>
      </c>
      <c r="K762" s="287">
        <v>6058.49</v>
      </c>
      <c r="L762" s="287" t="s">
        <v>200</v>
      </c>
      <c r="M762" s="287">
        <v>1211.7</v>
      </c>
      <c r="N762" s="287">
        <v>7270.19</v>
      </c>
      <c r="O762" s="288"/>
      <c r="AU762" s="114"/>
      <c r="AV762" s="115"/>
      <c r="AW762" s="112" t="s">
        <v>1846</v>
      </c>
      <c r="AX762" s="112" t="s">
        <v>1847</v>
      </c>
      <c r="AY762" s="114"/>
      <c r="BA762" s="114"/>
    </row>
    <row r="763" spans="1:53" ht="15.75" x14ac:dyDescent="0.25">
      <c r="A763" s="280" t="s">
        <v>1848</v>
      </c>
      <c r="B763" s="281" t="s">
        <v>1849</v>
      </c>
      <c r="C763" s="282"/>
      <c r="D763" s="283"/>
      <c r="E763" s="284" t="s">
        <v>1850</v>
      </c>
      <c r="F763" s="284"/>
      <c r="G763" s="284"/>
      <c r="H763" s="285" t="s">
        <v>526</v>
      </c>
      <c r="I763" s="303">
        <v>9</v>
      </c>
      <c r="J763" s="287">
        <v>778.67</v>
      </c>
      <c r="K763" s="287">
        <v>7008.03</v>
      </c>
      <c r="L763" s="287" t="s">
        <v>200</v>
      </c>
      <c r="M763" s="287">
        <v>1401.61</v>
      </c>
      <c r="N763" s="287">
        <v>8409.64</v>
      </c>
      <c r="O763" s="288"/>
      <c r="AU763" s="114"/>
      <c r="AV763" s="115"/>
      <c r="AW763" s="112" t="s">
        <v>1849</v>
      </c>
      <c r="AX763" s="112" t="s">
        <v>1850</v>
      </c>
      <c r="AY763" s="114"/>
      <c r="BA763" s="114"/>
    </row>
    <row r="764" spans="1:53" ht="30.75" x14ac:dyDescent="0.25">
      <c r="A764" s="280" t="s">
        <v>1851</v>
      </c>
      <c r="B764" s="281" t="s">
        <v>1852</v>
      </c>
      <c r="C764" s="282"/>
      <c r="D764" s="283"/>
      <c r="E764" s="284" t="s">
        <v>1853</v>
      </c>
      <c r="F764" s="284"/>
      <c r="G764" s="284"/>
      <c r="H764" s="285" t="s">
        <v>526</v>
      </c>
      <c r="I764" s="303">
        <v>9</v>
      </c>
      <c r="J764" s="287">
        <v>690.2</v>
      </c>
      <c r="K764" s="287">
        <v>6211.8</v>
      </c>
      <c r="L764" s="287" t="s">
        <v>200</v>
      </c>
      <c r="M764" s="287">
        <v>1242.3599999999999</v>
      </c>
      <c r="N764" s="287">
        <v>7454.16</v>
      </c>
      <c r="O764" s="288"/>
      <c r="AU764" s="114"/>
      <c r="AV764" s="115"/>
      <c r="AW764" s="112" t="s">
        <v>1852</v>
      </c>
      <c r="AX764" s="112" t="s">
        <v>1853</v>
      </c>
      <c r="AY764" s="114"/>
      <c r="BA764" s="114"/>
    </row>
    <row r="765" spans="1:53" ht="30.75" x14ac:dyDescent="0.25">
      <c r="A765" s="280" t="s">
        <v>1854</v>
      </c>
      <c r="B765" s="281" t="s">
        <v>1855</v>
      </c>
      <c r="C765" s="282"/>
      <c r="D765" s="283"/>
      <c r="E765" s="284" t="s">
        <v>1693</v>
      </c>
      <c r="F765" s="284"/>
      <c r="G765" s="284"/>
      <c r="H765" s="285" t="s">
        <v>511</v>
      </c>
      <c r="I765" s="286">
        <v>1.8</v>
      </c>
      <c r="J765" s="287">
        <v>20861.21</v>
      </c>
      <c r="K765" s="287">
        <v>37550.18</v>
      </c>
      <c r="L765" s="287" t="s">
        <v>200</v>
      </c>
      <c r="M765" s="287">
        <v>7510.04</v>
      </c>
      <c r="N765" s="287">
        <v>45060.22</v>
      </c>
      <c r="O765" s="288"/>
      <c r="AU765" s="114"/>
      <c r="AV765" s="115"/>
      <c r="AW765" s="112" t="s">
        <v>1855</v>
      </c>
      <c r="AX765" s="112" t="s">
        <v>1693</v>
      </c>
      <c r="AY765" s="114"/>
      <c r="BA765" s="114"/>
    </row>
    <row r="766" spans="1:53" ht="30.75" x14ac:dyDescent="0.25">
      <c r="A766" s="280" t="s">
        <v>1856</v>
      </c>
      <c r="B766" s="281" t="s">
        <v>1857</v>
      </c>
      <c r="C766" s="282"/>
      <c r="D766" s="283"/>
      <c r="E766" s="284" t="s">
        <v>1858</v>
      </c>
      <c r="F766" s="284"/>
      <c r="G766" s="284"/>
      <c r="H766" s="285" t="s">
        <v>321</v>
      </c>
      <c r="I766" s="303">
        <v>180</v>
      </c>
      <c r="J766" s="287">
        <v>38.65</v>
      </c>
      <c r="K766" s="287">
        <v>6957</v>
      </c>
      <c r="L766" s="287" t="s">
        <v>200</v>
      </c>
      <c r="M766" s="287">
        <v>1391.4</v>
      </c>
      <c r="N766" s="287">
        <v>8348.4</v>
      </c>
      <c r="O766" s="288"/>
      <c r="AU766" s="114"/>
      <c r="AV766" s="115"/>
      <c r="AW766" s="112" t="s">
        <v>1857</v>
      </c>
      <c r="AX766" s="112" t="s">
        <v>1858</v>
      </c>
      <c r="AY766" s="114"/>
      <c r="BA766" s="114"/>
    </row>
    <row r="767" spans="1:53" ht="30.75" x14ac:dyDescent="0.25">
      <c r="A767" s="280" t="s">
        <v>1859</v>
      </c>
      <c r="B767" s="281" t="s">
        <v>1860</v>
      </c>
      <c r="C767" s="282"/>
      <c r="D767" s="283"/>
      <c r="E767" s="284" t="s">
        <v>1861</v>
      </c>
      <c r="F767" s="284"/>
      <c r="G767" s="284"/>
      <c r="H767" s="285" t="s">
        <v>526</v>
      </c>
      <c r="I767" s="303">
        <v>360</v>
      </c>
      <c r="J767" s="287">
        <v>11.85</v>
      </c>
      <c r="K767" s="287">
        <v>4266</v>
      </c>
      <c r="L767" s="287" t="s">
        <v>200</v>
      </c>
      <c r="M767" s="287">
        <v>853.2</v>
      </c>
      <c r="N767" s="287">
        <v>5119.2</v>
      </c>
      <c r="O767" s="288"/>
      <c r="AU767" s="114"/>
      <c r="AV767" s="115"/>
      <c r="AW767" s="112" t="s">
        <v>1860</v>
      </c>
      <c r="AX767" s="112" t="s">
        <v>1861</v>
      </c>
      <c r="AY767" s="114"/>
      <c r="BA767" s="114"/>
    </row>
    <row r="768" spans="1:53" ht="45.75" x14ac:dyDescent="0.25">
      <c r="A768" s="280" t="s">
        <v>1862</v>
      </c>
      <c r="B768" s="281" t="s">
        <v>1863</v>
      </c>
      <c r="C768" s="282"/>
      <c r="D768" s="283"/>
      <c r="E768" s="284" t="s">
        <v>1864</v>
      </c>
      <c r="F768" s="284"/>
      <c r="G768" s="284"/>
      <c r="H768" s="285" t="s">
        <v>511</v>
      </c>
      <c r="I768" s="286">
        <v>1.6</v>
      </c>
      <c r="J768" s="287">
        <v>7539.01</v>
      </c>
      <c r="K768" s="287">
        <v>12062.42</v>
      </c>
      <c r="L768" s="287" t="s">
        <v>200</v>
      </c>
      <c r="M768" s="287">
        <v>2412.48</v>
      </c>
      <c r="N768" s="287">
        <v>14474.9</v>
      </c>
      <c r="O768" s="288"/>
      <c r="AU768" s="114"/>
      <c r="AV768" s="115"/>
      <c r="AW768" s="112" t="s">
        <v>1863</v>
      </c>
      <c r="AX768" s="112" t="s">
        <v>1864</v>
      </c>
      <c r="AY768" s="114"/>
      <c r="BA768" s="114"/>
    </row>
    <row r="769" spans="1:53" ht="15.75" x14ac:dyDescent="0.25">
      <c r="A769" s="280" t="s">
        <v>1865</v>
      </c>
      <c r="B769" s="281" t="s">
        <v>1866</v>
      </c>
      <c r="C769" s="282"/>
      <c r="D769" s="283"/>
      <c r="E769" s="284" t="s">
        <v>1867</v>
      </c>
      <c r="F769" s="284"/>
      <c r="G769" s="284"/>
      <c r="H769" s="285" t="s">
        <v>321</v>
      </c>
      <c r="I769" s="286">
        <v>163.19999999999999</v>
      </c>
      <c r="J769" s="287">
        <v>59.98</v>
      </c>
      <c r="K769" s="287">
        <v>9788.74</v>
      </c>
      <c r="L769" s="287" t="s">
        <v>200</v>
      </c>
      <c r="M769" s="287">
        <v>1957.75</v>
      </c>
      <c r="N769" s="287">
        <v>11746.49</v>
      </c>
      <c r="O769" s="288"/>
      <c r="AU769" s="114"/>
      <c r="AV769" s="115"/>
      <c r="AW769" s="112" t="s">
        <v>1866</v>
      </c>
      <c r="AX769" s="112" t="s">
        <v>1867</v>
      </c>
      <c r="AY769" s="114"/>
      <c r="BA769" s="114"/>
    </row>
    <row r="770" spans="1:53" ht="45.75" x14ac:dyDescent="0.25">
      <c r="A770" s="280" t="s">
        <v>1868</v>
      </c>
      <c r="B770" s="281" t="s">
        <v>1869</v>
      </c>
      <c r="C770" s="282"/>
      <c r="D770" s="283"/>
      <c r="E770" s="284" t="s">
        <v>1870</v>
      </c>
      <c r="F770" s="284"/>
      <c r="G770" s="284"/>
      <c r="H770" s="285" t="s">
        <v>511</v>
      </c>
      <c r="I770" s="286">
        <v>0.2</v>
      </c>
      <c r="J770" s="287">
        <v>6257.9</v>
      </c>
      <c r="K770" s="287">
        <v>1251.58</v>
      </c>
      <c r="L770" s="287" t="s">
        <v>200</v>
      </c>
      <c r="M770" s="287">
        <v>250.32</v>
      </c>
      <c r="N770" s="287">
        <v>1501.9</v>
      </c>
      <c r="O770" s="288"/>
      <c r="AU770" s="114"/>
      <c r="AV770" s="115"/>
      <c r="AW770" s="112" t="s">
        <v>1869</v>
      </c>
      <c r="AX770" s="112" t="s">
        <v>1870</v>
      </c>
      <c r="AY770" s="114"/>
      <c r="BA770" s="114"/>
    </row>
    <row r="771" spans="1:53" ht="30.75" x14ac:dyDescent="0.25">
      <c r="A771" s="280" t="s">
        <v>1871</v>
      </c>
      <c r="B771" s="281" t="s">
        <v>1872</v>
      </c>
      <c r="C771" s="282"/>
      <c r="D771" s="283"/>
      <c r="E771" s="284" t="s">
        <v>1873</v>
      </c>
      <c r="F771" s="284"/>
      <c r="G771" s="284"/>
      <c r="H771" s="285" t="s">
        <v>321</v>
      </c>
      <c r="I771" s="286">
        <v>20.6</v>
      </c>
      <c r="J771" s="287">
        <v>138.04</v>
      </c>
      <c r="K771" s="287">
        <v>2843.62</v>
      </c>
      <c r="L771" s="287" t="s">
        <v>200</v>
      </c>
      <c r="M771" s="287">
        <v>568.72</v>
      </c>
      <c r="N771" s="287">
        <v>3412.34</v>
      </c>
      <c r="O771" s="288"/>
      <c r="AU771" s="114"/>
      <c r="AV771" s="115"/>
      <c r="AW771" s="112" t="s">
        <v>1872</v>
      </c>
      <c r="AX771" s="112" t="s">
        <v>1873</v>
      </c>
      <c r="AY771" s="114"/>
      <c r="BA771" s="114"/>
    </row>
    <row r="772" spans="1:53" ht="15.75" x14ac:dyDescent="0.25">
      <c r="A772" s="279" t="s">
        <v>1874</v>
      </c>
      <c r="B772" s="279"/>
      <c r="C772" s="279"/>
      <c r="D772" s="279"/>
      <c r="E772" s="279"/>
      <c r="F772" s="279"/>
      <c r="G772" s="279"/>
      <c r="H772" s="279"/>
      <c r="I772" s="279"/>
      <c r="J772" s="279"/>
      <c r="K772" s="279"/>
      <c r="L772" s="279"/>
      <c r="M772" s="279"/>
      <c r="N772" s="279"/>
      <c r="O772" s="279"/>
      <c r="AU772" s="114"/>
      <c r="AV772" s="115" t="s">
        <v>1874</v>
      </c>
      <c r="AY772" s="114"/>
      <c r="BA772" s="114"/>
    </row>
    <row r="773" spans="1:53" ht="30.75" x14ac:dyDescent="0.25">
      <c r="A773" s="280" t="s">
        <v>1875</v>
      </c>
      <c r="B773" s="281" t="s">
        <v>1876</v>
      </c>
      <c r="C773" s="282"/>
      <c r="D773" s="283"/>
      <c r="E773" s="284" t="s">
        <v>1877</v>
      </c>
      <c r="F773" s="284"/>
      <c r="G773" s="284"/>
      <c r="H773" s="285" t="s">
        <v>526</v>
      </c>
      <c r="I773" s="303">
        <v>1</v>
      </c>
      <c r="J773" s="287">
        <v>6775.42</v>
      </c>
      <c r="K773" s="287">
        <v>6775.42</v>
      </c>
      <c r="L773" s="287" t="s">
        <v>200</v>
      </c>
      <c r="M773" s="287">
        <v>1355.08</v>
      </c>
      <c r="N773" s="287">
        <v>8130.5</v>
      </c>
      <c r="O773" s="288"/>
      <c r="AU773" s="114"/>
      <c r="AV773" s="115"/>
      <c r="AW773" s="112" t="s">
        <v>1876</v>
      </c>
      <c r="AX773" s="112" t="s">
        <v>1877</v>
      </c>
      <c r="AY773" s="114"/>
      <c r="BA773" s="114"/>
    </row>
    <row r="774" spans="1:53" ht="19.5" x14ac:dyDescent="0.25">
      <c r="A774" s="280" t="s">
        <v>1878</v>
      </c>
      <c r="B774" s="281" t="s">
        <v>1879</v>
      </c>
      <c r="C774" s="282"/>
      <c r="D774" s="283"/>
      <c r="E774" s="284" t="s">
        <v>1880</v>
      </c>
      <c r="F774" s="284"/>
      <c r="G774" s="284"/>
      <c r="H774" s="285" t="s">
        <v>1881</v>
      </c>
      <c r="I774" s="303">
        <v>1</v>
      </c>
      <c r="J774" s="287">
        <v>15590.52</v>
      </c>
      <c r="K774" s="287">
        <v>15590.52</v>
      </c>
      <c r="L774" s="287" t="s">
        <v>200</v>
      </c>
      <c r="M774" s="287">
        <v>3118.1</v>
      </c>
      <c r="N774" s="287">
        <v>18708.62</v>
      </c>
      <c r="O774" s="288"/>
      <c r="AU774" s="114"/>
      <c r="AV774" s="115"/>
      <c r="AW774" s="112" t="s">
        <v>1879</v>
      </c>
      <c r="AX774" s="112" t="s">
        <v>1880</v>
      </c>
      <c r="AY774" s="114"/>
      <c r="BA774" s="114"/>
    </row>
    <row r="775" spans="1:53" ht="15.75" x14ac:dyDescent="0.25">
      <c r="A775" s="279" t="s">
        <v>1882</v>
      </c>
      <c r="B775" s="279"/>
      <c r="C775" s="279"/>
      <c r="D775" s="279"/>
      <c r="E775" s="279"/>
      <c r="F775" s="279"/>
      <c r="G775" s="279"/>
      <c r="H775" s="279"/>
      <c r="I775" s="279"/>
      <c r="J775" s="279"/>
      <c r="K775" s="279"/>
      <c r="L775" s="279"/>
      <c r="M775" s="279"/>
      <c r="N775" s="279"/>
      <c r="O775" s="279"/>
      <c r="AU775" s="114"/>
      <c r="AV775" s="115" t="s">
        <v>1882</v>
      </c>
      <c r="AY775" s="114"/>
      <c r="BA775" s="114"/>
    </row>
    <row r="776" spans="1:53" ht="15.75" x14ac:dyDescent="0.25">
      <c r="A776" s="280" t="s">
        <v>1883</v>
      </c>
      <c r="B776" s="281" t="s">
        <v>1884</v>
      </c>
      <c r="C776" s="282"/>
      <c r="D776" s="283"/>
      <c r="E776" s="284" t="s">
        <v>1758</v>
      </c>
      <c r="F776" s="284"/>
      <c r="G776" s="284"/>
      <c r="H776" s="285" t="s">
        <v>526</v>
      </c>
      <c r="I776" s="303">
        <v>2</v>
      </c>
      <c r="J776" s="287">
        <v>2687.75</v>
      </c>
      <c r="K776" s="287">
        <v>5375.5</v>
      </c>
      <c r="L776" s="287" t="s">
        <v>200</v>
      </c>
      <c r="M776" s="287">
        <v>1075.0999999999999</v>
      </c>
      <c r="N776" s="287">
        <v>6450.6</v>
      </c>
      <c r="O776" s="288"/>
      <c r="AU776" s="114"/>
      <c r="AV776" s="115"/>
      <c r="AW776" s="112" t="s">
        <v>1884</v>
      </c>
      <c r="AX776" s="112" t="s">
        <v>1758</v>
      </c>
      <c r="AY776" s="114"/>
      <c r="BA776" s="114"/>
    </row>
    <row r="777" spans="1:53" ht="19.5" x14ac:dyDescent="0.25">
      <c r="A777" s="280" t="s">
        <v>1885</v>
      </c>
      <c r="B777" s="281" t="s">
        <v>1886</v>
      </c>
      <c r="C777" s="282"/>
      <c r="D777" s="283"/>
      <c r="E777" s="284" t="s">
        <v>1887</v>
      </c>
      <c r="F777" s="284"/>
      <c r="G777" s="284"/>
      <c r="H777" s="285" t="s">
        <v>526</v>
      </c>
      <c r="I777" s="303">
        <v>1</v>
      </c>
      <c r="J777" s="287">
        <v>4840.87</v>
      </c>
      <c r="K777" s="287">
        <v>4840.87</v>
      </c>
      <c r="L777" s="287" t="s">
        <v>200</v>
      </c>
      <c r="M777" s="287">
        <v>968.17</v>
      </c>
      <c r="N777" s="287">
        <v>5809.04</v>
      </c>
      <c r="O777" s="288"/>
      <c r="AU777" s="114"/>
      <c r="AV777" s="115"/>
      <c r="AW777" s="112" t="s">
        <v>1886</v>
      </c>
      <c r="AX777" s="112" t="s">
        <v>1887</v>
      </c>
      <c r="AY777" s="114"/>
      <c r="BA777" s="114"/>
    </row>
    <row r="778" spans="1:53" ht="15.75" x14ac:dyDescent="0.25">
      <c r="A778" s="279" t="s">
        <v>1888</v>
      </c>
      <c r="B778" s="279"/>
      <c r="C778" s="279"/>
      <c r="D778" s="279"/>
      <c r="E778" s="279"/>
      <c r="F778" s="279"/>
      <c r="G778" s="279"/>
      <c r="H778" s="279"/>
      <c r="I778" s="279"/>
      <c r="J778" s="279"/>
      <c r="K778" s="279"/>
      <c r="L778" s="279"/>
      <c r="M778" s="279"/>
      <c r="N778" s="279"/>
      <c r="O778" s="279"/>
      <c r="AU778" s="114"/>
      <c r="AV778" s="115" t="s">
        <v>1888</v>
      </c>
      <c r="AY778" s="114"/>
      <c r="BA778" s="114"/>
    </row>
    <row r="779" spans="1:53" ht="30.75" x14ac:dyDescent="0.25">
      <c r="A779" s="280" t="s">
        <v>1889</v>
      </c>
      <c r="B779" s="281" t="s">
        <v>1890</v>
      </c>
      <c r="C779" s="282"/>
      <c r="D779" s="283"/>
      <c r="E779" s="284" t="s">
        <v>1891</v>
      </c>
      <c r="F779" s="284"/>
      <c r="G779" s="284"/>
      <c r="H779" s="285" t="s">
        <v>526</v>
      </c>
      <c r="I779" s="303">
        <v>2</v>
      </c>
      <c r="J779" s="287">
        <v>1136</v>
      </c>
      <c r="K779" s="287">
        <v>2272</v>
      </c>
      <c r="L779" s="287" t="s">
        <v>200</v>
      </c>
      <c r="M779" s="287">
        <v>454.4</v>
      </c>
      <c r="N779" s="287">
        <v>2726.4</v>
      </c>
      <c r="O779" s="288"/>
      <c r="AU779" s="114"/>
      <c r="AV779" s="115"/>
      <c r="AW779" s="112" t="s">
        <v>1890</v>
      </c>
      <c r="AX779" s="112" t="s">
        <v>1891</v>
      </c>
      <c r="AY779" s="114"/>
      <c r="BA779" s="114"/>
    </row>
    <row r="780" spans="1:53" ht="19.5" x14ac:dyDescent="0.25">
      <c r="A780" s="280" t="s">
        <v>1892</v>
      </c>
      <c r="B780" s="281" t="s">
        <v>1893</v>
      </c>
      <c r="C780" s="282"/>
      <c r="D780" s="283"/>
      <c r="E780" s="284" t="s">
        <v>1894</v>
      </c>
      <c r="F780" s="284"/>
      <c r="G780" s="284"/>
      <c r="H780" s="285" t="s">
        <v>526</v>
      </c>
      <c r="I780" s="303">
        <v>1</v>
      </c>
      <c r="J780" s="287">
        <v>92.58</v>
      </c>
      <c r="K780" s="287">
        <v>92.58</v>
      </c>
      <c r="L780" s="287" t="s">
        <v>200</v>
      </c>
      <c r="M780" s="287">
        <v>18.52</v>
      </c>
      <c r="N780" s="287">
        <v>111.1</v>
      </c>
      <c r="O780" s="288"/>
      <c r="AU780" s="114"/>
      <c r="AV780" s="115"/>
      <c r="AW780" s="112" t="s">
        <v>1893</v>
      </c>
      <c r="AX780" s="112" t="s">
        <v>1894</v>
      </c>
      <c r="AY780" s="114"/>
      <c r="BA780" s="114"/>
    </row>
    <row r="781" spans="1:53" ht="15.75" x14ac:dyDescent="0.25">
      <c r="A781" s="293"/>
      <c r="B781" s="294" t="s">
        <v>1895</v>
      </c>
      <c r="C781" s="295"/>
      <c r="D781" s="295"/>
      <c r="E781" s="295"/>
      <c r="F781" s="295"/>
      <c r="G781" s="295"/>
      <c r="H781" s="295"/>
      <c r="I781" s="295"/>
      <c r="J781" s="296"/>
      <c r="K781" s="297">
        <v>1750797.58</v>
      </c>
      <c r="L781" s="297" t="s">
        <v>200</v>
      </c>
      <c r="M781" s="297">
        <v>350159.52</v>
      </c>
      <c r="N781" s="297">
        <v>2100957.1</v>
      </c>
      <c r="O781" s="298"/>
      <c r="AU781" s="114"/>
      <c r="AV781" s="115"/>
      <c r="AY781" s="114" t="s">
        <v>1895</v>
      </c>
      <c r="BA781" s="114"/>
    </row>
    <row r="782" spans="1:53" ht="15.75" x14ac:dyDescent="0.25">
      <c r="A782" s="293"/>
      <c r="B782" s="299" t="s">
        <v>1213</v>
      </c>
      <c r="C782" s="300"/>
      <c r="D782" s="300"/>
      <c r="E782" s="300"/>
      <c r="F782" s="300"/>
      <c r="G782" s="300"/>
      <c r="H782" s="300"/>
      <c r="I782" s="300"/>
      <c r="J782" s="301"/>
      <c r="K782" s="302"/>
      <c r="L782" s="302"/>
      <c r="M782" s="302"/>
      <c r="N782" s="302"/>
      <c r="O782" s="298"/>
      <c r="AU782" s="114"/>
      <c r="AV782" s="115"/>
      <c r="AY782" s="114"/>
      <c r="AZ782" s="112" t="s">
        <v>1213</v>
      </c>
      <c r="BA782" s="114"/>
    </row>
    <row r="783" spans="1:53" ht="15.75" x14ac:dyDescent="0.25">
      <c r="A783" s="293"/>
      <c r="B783" s="299" t="s">
        <v>1214</v>
      </c>
      <c r="C783" s="300"/>
      <c r="D783" s="300"/>
      <c r="E783" s="300"/>
      <c r="F783" s="300"/>
      <c r="G783" s="300"/>
      <c r="H783" s="300"/>
      <c r="I783" s="300"/>
      <c r="J783" s="301"/>
      <c r="K783" s="302">
        <v>793525.9</v>
      </c>
      <c r="L783" s="302"/>
      <c r="M783" s="302"/>
      <c r="N783" s="302"/>
      <c r="O783" s="298"/>
      <c r="AU783" s="114"/>
      <c r="AV783" s="115"/>
      <c r="AY783" s="114"/>
      <c r="AZ783" s="112" t="s">
        <v>1214</v>
      </c>
      <c r="BA783" s="114"/>
    </row>
    <row r="784" spans="1:53" ht="15.75" x14ac:dyDescent="0.25">
      <c r="A784" s="293"/>
      <c r="B784" s="299" t="s">
        <v>1215</v>
      </c>
      <c r="C784" s="300"/>
      <c r="D784" s="300"/>
      <c r="E784" s="300"/>
      <c r="F784" s="300"/>
      <c r="G784" s="300"/>
      <c r="H784" s="300"/>
      <c r="I784" s="300"/>
      <c r="J784" s="301"/>
      <c r="K784" s="302">
        <v>957271.68</v>
      </c>
      <c r="L784" s="302"/>
      <c r="M784" s="302"/>
      <c r="N784" s="302"/>
      <c r="O784" s="298"/>
      <c r="AU784" s="114"/>
      <c r="AV784" s="115"/>
      <c r="AY784" s="114"/>
      <c r="AZ784" s="112" t="s">
        <v>1215</v>
      </c>
      <c r="BA784" s="114"/>
    </row>
    <row r="785" spans="1:53" ht="15.75" x14ac:dyDescent="0.25">
      <c r="A785" s="293"/>
      <c r="B785" s="299" t="s">
        <v>1896</v>
      </c>
      <c r="C785" s="300"/>
      <c r="D785" s="300"/>
      <c r="E785" s="300"/>
      <c r="F785" s="300"/>
      <c r="G785" s="300"/>
      <c r="H785" s="300"/>
      <c r="I785" s="300"/>
      <c r="J785" s="301"/>
      <c r="K785" s="302">
        <v>350159.52</v>
      </c>
      <c r="L785" s="302"/>
      <c r="M785" s="302"/>
      <c r="N785" s="302"/>
      <c r="O785" s="298"/>
      <c r="AU785" s="114"/>
      <c r="AV785" s="115"/>
      <c r="AY785" s="114"/>
      <c r="AZ785" s="112" t="s">
        <v>1896</v>
      </c>
      <c r="BA785" s="114"/>
    </row>
    <row r="786" spans="1:53" ht="15.75" x14ac:dyDescent="0.25">
      <c r="A786" s="293"/>
      <c r="B786" s="294" t="s">
        <v>192</v>
      </c>
      <c r="C786" s="295"/>
      <c r="D786" s="295"/>
      <c r="E786" s="295"/>
      <c r="F786" s="295"/>
      <c r="G786" s="295"/>
      <c r="H786" s="295"/>
      <c r="I786" s="295"/>
      <c r="J786" s="296"/>
      <c r="K786" s="297">
        <v>2100957.1</v>
      </c>
      <c r="L786" s="297"/>
      <c r="M786" s="297"/>
      <c r="N786" s="297"/>
      <c r="O786" s="298"/>
      <c r="AU786" s="114"/>
      <c r="AV786" s="115"/>
      <c r="AY786" s="114"/>
      <c r="BA786" s="114" t="s">
        <v>192</v>
      </c>
    </row>
    <row r="787" spans="1:53" ht="15.75" x14ac:dyDescent="0.25">
      <c r="A787" s="278" t="s">
        <v>1897</v>
      </c>
      <c r="B787" s="278"/>
      <c r="C787" s="278"/>
      <c r="D787" s="278"/>
      <c r="E787" s="278"/>
      <c r="F787" s="278"/>
      <c r="G787" s="278"/>
      <c r="H787" s="278"/>
      <c r="I787" s="278"/>
      <c r="J787" s="278"/>
      <c r="K787" s="278"/>
      <c r="L787" s="278"/>
      <c r="M787" s="278"/>
      <c r="N787" s="278"/>
      <c r="O787" s="278"/>
      <c r="AU787" s="114" t="s">
        <v>1897</v>
      </c>
      <c r="AV787" s="115"/>
      <c r="AY787" s="114"/>
      <c r="BA787" s="114"/>
    </row>
    <row r="788" spans="1:53" ht="15.75" x14ac:dyDescent="0.25">
      <c r="A788" s="279" t="s">
        <v>1898</v>
      </c>
      <c r="B788" s="279"/>
      <c r="C788" s="279"/>
      <c r="D788" s="279"/>
      <c r="E788" s="279"/>
      <c r="F788" s="279"/>
      <c r="G788" s="279"/>
      <c r="H788" s="279"/>
      <c r="I788" s="279"/>
      <c r="J788" s="279"/>
      <c r="K788" s="279"/>
      <c r="L788" s="279"/>
      <c r="M788" s="279"/>
      <c r="N788" s="279"/>
      <c r="O788" s="279"/>
      <c r="AU788" s="114"/>
      <c r="AV788" s="115" t="s">
        <v>1898</v>
      </c>
      <c r="AY788" s="114"/>
      <c r="BA788" s="114"/>
    </row>
    <row r="789" spans="1:53" ht="30.75" x14ac:dyDescent="0.25">
      <c r="A789" s="280" t="s">
        <v>1899</v>
      </c>
      <c r="B789" s="281" t="s">
        <v>1900</v>
      </c>
      <c r="C789" s="282"/>
      <c r="D789" s="283"/>
      <c r="E789" s="284" t="s">
        <v>1901</v>
      </c>
      <c r="F789" s="284"/>
      <c r="G789" s="284"/>
      <c r="H789" s="285" t="s">
        <v>526</v>
      </c>
      <c r="I789" s="303">
        <v>2</v>
      </c>
      <c r="J789" s="287">
        <v>10238.379999999999</v>
      </c>
      <c r="K789" s="287">
        <v>20476.759999999998</v>
      </c>
      <c r="L789" s="287" t="s">
        <v>200</v>
      </c>
      <c r="M789" s="287">
        <v>4095.35</v>
      </c>
      <c r="N789" s="287">
        <v>24572.11</v>
      </c>
      <c r="O789" s="288"/>
      <c r="AU789" s="114"/>
      <c r="AV789" s="115"/>
      <c r="AW789" s="112" t="s">
        <v>1900</v>
      </c>
      <c r="AX789" s="112" t="s">
        <v>1901</v>
      </c>
      <c r="AY789" s="114"/>
      <c r="BA789" s="114"/>
    </row>
    <row r="790" spans="1:53" ht="30.75" x14ac:dyDescent="0.25">
      <c r="A790" s="280" t="s">
        <v>1902</v>
      </c>
      <c r="B790" s="281" t="s">
        <v>1903</v>
      </c>
      <c r="C790" s="282"/>
      <c r="D790" s="283"/>
      <c r="E790" s="284" t="s">
        <v>1904</v>
      </c>
      <c r="F790" s="284"/>
      <c r="G790" s="284"/>
      <c r="H790" s="285" t="s">
        <v>526</v>
      </c>
      <c r="I790" s="303">
        <v>2</v>
      </c>
      <c r="J790" s="287">
        <v>13021.13</v>
      </c>
      <c r="K790" s="287">
        <v>26042.26</v>
      </c>
      <c r="L790" s="287" t="s">
        <v>200</v>
      </c>
      <c r="M790" s="287">
        <v>5208.45</v>
      </c>
      <c r="N790" s="287">
        <v>31250.71</v>
      </c>
      <c r="O790" s="288"/>
      <c r="AU790" s="114"/>
      <c r="AV790" s="115"/>
      <c r="AW790" s="112" t="s">
        <v>1903</v>
      </c>
      <c r="AX790" s="112" t="s">
        <v>1904</v>
      </c>
      <c r="AY790" s="114"/>
      <c r="BA790" s="114"/>
    </row>
    <row r="791" spans="1:53" ht="30.75" x14ac:dyDescent="0.25">
      <c r="A791" s="280" t="s">
        <v>1905</v>
      </c>
      <c r="B791" s="281" t="s">
        <v>1906</v>
      </c>
      <c r="C791" s="282"/>
      <c r="D791" s="283"/>
      <c r="E791" s="284" t="s">
        <v>1877</v>
      </c>
      <c r="F791" s="284"/>
      <c r="G791" s="284"/>
      <c r="H791" s="285" t="s">
        <v>526</v>
      </c>
      <c r="I791" s="303">
        <v>1</v>
      </c>
      <c r="J791" s="287">
        <v>6825.52</v>
      </c>
      <c r="K791" s="287">
        <v>6825.52</v>
      </c>
      <c r="L791" s="287" t="s">
        <v>200</v>
      </c>
      <c r="M791" s="287">
        <v>1365.1</v>
      </c>
      <c r="N791" s="287">
        <v>8190.62</v>
      </c>
      <c r="O791" s="288"/>
      <c r="AU791" s="114"/>
      <c r="AV791" s="115"/>
      <c r="AW791" s="112" t="s">
        <v>1906</v>
      </c>
      <c r="AX791" s="112" t="s">
        <v>1877</v>
      </c>
      <c r="AY791" s="114"/>
      <c r="BA791" s="114"/>
    </row>
    <row r="792" spans="1:53" ht="19.5" x14ac:dyDescent="0.25">
      <c r="A792" s="280" t="s">
        <v>1907</v>
      </c>
      <c r="B792" s="281" t="s">
        <v>1908</v>
      </c>
      <c r="C792" s="282"/>
      <c r="D792" s="283"/>
      <c r="E792" s="284" t="s">
        <v>1909</v>
      </c>
      <c r="F792" s="284"/>
      <c r="G792" s="284"/>
      <c r="H792" s="285" t="s">
        <v>526</v>
      </c>
      <c r="I792" s="303">
        <v>1</v>
      </c>
      <c r="J792" s="287">
        <v>8247.8700000000008</v>
      </c>
      <c r="K792" s="287">
        <v>8247.8700000000008</v>
      </c>
      <c r="L792" s="287" t="s">
        <v>200</v>
      </c>
      <c r="M792" s="287">
        <v>1649.57</v>
      </c>
      <c r="N792" s="287">
        <v>9897.44</v>
      </c>
      <c r="O792" s="288"/>
      <c r="AU792" s="114"/>
      <c r="AV792" s="115"/>
      <c r="AW792" s="112" t="s">
        <v>1908</v>
      </c>
      <c r="AX792" s="112" t="s">
        <v>1909</v>
      </c>
      <c r="AY792" s="114"/>
      <c r="BA792" s="114"/>
    </row>
    <row r="793" spans="1:53" ht="30.75" x14ac:dyDescent="0.25">
      <c r="A793" s="280" t="s">
        <v>1910</v>
      </c>
      <c r="B793" s="281" t="s">
        <v>1911</v>
      </c>
      <c r="C793" s="282"/>
      <c r="D793" s="283"/>
      <c r="E793" s="284" t="s">
        <v>1901</v>
      </c>
      <c r="F793" s="284"/>
      <c r="G793" s="284"/>
      <c r="H793" s="285" t="s">
        <v>526</v>
      </c>
      <c r="I793" s="303">
        <v>13</v>
      </c>
      <c r="J793" s="287">
        <v>10238.370000000001</v>
      </c>
      <c r="K793" s="287">
        <v>133098.81</v>
      </c>
      <c r="L793" s="287" t="s">
        <v>200</v>
      </c>
      <c r="M793" s="287">
        <v>26619.759999999998</v>
      </c>
      <c r="N793" s="287">
        <v>159718.57</v>
      </c>
      <c r="O793" s="288"/>
      <c r="AU793" s="114"/>
      <c r="AV793" s="115"/>
      <c r="AW793" s="112" t="s">
        <v>1911</v>
      </c>
      <c r="AX793" s="112" t="s">
        <v>1901</v>
      </c>
      <c r="AY793" s="114"/>
      <c r="BA793" s="114"/>
    </row>
    <row r="794" spans="1:53" ht="30.75" x14ac:dyDescent="0.25">
      <c r="A794" s="280" t="s">
        <v>1912</v>
      </c>
      <c r="B794" s="281" t="s">
        <v>1913</v>
      </c>
      <c r="C794" s="282"/>
      <c r="D794" s="283"/>
      <c r="E794" s="284" t="s">
        <v>1914</v>
      </c>
      <c r="F794" s="284"/>
      <c r="G794" s="284"/>
      <c r="H794" s="285" t="s">
        <v>526</v>
      </c>
      <c r="I794" s="303">
        <v>13</v>
      </c>
      <c r="J794" s="287">
        <v>3070.19</v>
      </c>
      <c r="K794" s="287">
        <v>39912.47</v>
      </c>
      <c r="L794" s="287" t="s">
        <v>200</v>
      </c>
      <c r="M794" s="287">
        <v>7982.49</v>
      </c>
      <c r="N794" s="287">
        <v>47894.96</v>
      </c>
      <c r="O794" s="288"/>
      <c r="AU794" s="114"/>
      <c r="AV794" s="115"/>
      <c r="AW794" s="112" t="s">
        <v>1913</v>
      </c>
      <c r="AX794" s="112" t="s">
        <v>1914</v>
      </c>
      <c r="AY794" s="114"/>
      <c r="BA794" s="114"/>
    </row>
    <row r="795" spans="1:53" ht="15.75" x14ac:dyDescent="0.25">
      <c r="A795" s="280" t="s">
        <v>1915</v>
      </c>
      <c r="B795" s="281" t="s">
        <v>1916</v>
      </c>
      <c r="C795" s="282"/>
      <c r="D795" s="283"/>
      <c r="E795" s="284" t="s">
        <v>1917</v>
      </c>
      <c r="F795" s="284"/>
      <c r="G795" s="284"/>
      <c r="H795" s="285" t="s">
        <v>526</v>
      </c>
      <c r="I795" s="303">
        <v>5</v>
      </c>
      <c r="J795" s="287">
        <v>1743.86</v>
      </c>
      <c r="K795" s="287">
        <v>8719.2999999999993</v>
      </c>
      <c r="L795" s="287" t="s">
        <v>200</v>
      </c>
      <c r="M795" s="287">
        <v>1743.86</v>
      </c>
      <c r="N795" s="287">
        <v>10463.16</v>
      </c>
      <c r="O795" s="288"/>
      <c r="AU795" s="114"/>
      <c r="AV795" s="115"/>
      <c r="AW795" s="112" t="s">
        <v>1916</v>
      </c>
      <c r="AX795" s="112" t="s">
        <v>1917</v>
      </c>
      <c r="AY795" s="114"/>
      <c r="BA795" s="114"/>
    </row>
    <row r="796" spans="1:53" ht="19.5" x14ac:dyDescent="0.25">
      <c r="A796" s="280" t="s">
        <v>1918</v>
      </c>
      <c r="B796" s="281" t="s">
        <v>1919</v>
      </c>
      <c r="C796" s="282"/>
      <c r="D796" s="283"/>
      <c r="E796" s="284" t="s">
        <v>1920</v>
      </c>
      <c r="F796" s="284"/>
      <c r="G796" s="284"/>
      <c r="H796" s="285" t="s">
        <v>526</v>
      </c>
      <c r="I796" s="303">
        <v>5</v>
      </c>
      <c r="J796" s="287">
        <v>795.69</v>
      </c>
      <c r="K796" s="287">
        <v>3978.45</v>
      </c>
      <c r="L796" s="287" t="s">
        <v>200</v>
      </c>
      <c r="M796" s="287">
        <v>795.69</v>
      </c>
      <c r="N796" s="287">
        <v>4774.1400000000003</v>
      </c>
      <c r="O796" s="288"/>
      <c r="AU796" s="114"/>
      <c r="AV796" s="115"/>
      <c r="AW796" s="112" t="s">
        <v>1919</v>
      </c>
      <c r="AX796" s="112" t="s">
        <v>1920</v>
      </c>
      <c r="AY796" s="114"/>
      <c r="BA796" s="114"/>
    </row>
    <row r="797" spans="1:53" ht="15.75" x14ac:dyDescent="0.25">
      <c r="A797" s="280" t="s">
        <v>1921</v>
      </c>
      <c r="B797" s="281" t="s">
        <v>1922</v>
      </c>
      <c r="C797" s="282"/>
      <c r="D797" s="283"/>
      <c r="E797" s="284" t="s">
        <v>1923</v>
      </c>
      <c r="F797" s="284"/>
      <c r="G797" s="284"/>
      <c r="H797" s="285" t="s">
        <v>526</v>
      </c>
      <c r="I797" s="303">
        <v>6</v>
      </c>
      <c r="J797" s="287">
        <v>2500.16</v>
      </c>
      <c r="K797" s="287">
        <v>15000.96</v>
      </c>
      <c r="L797" s="287" t="s">
        <v>200</v>
      </c>
      <c r="M797" s="287">
        <v>3000.19</v>
      </c>
      <c r="N797" s="287">
        <v>18001.150000000001</v>
      </c>
      <c r="O797" s="288"/>
      <c r="AU797" s="114"/>
      <c r="AV797" s="115"/>
      <c r="AW797" s="112" t="s">
        <v>1922</v>
      </c>
      <c r="AX797" s="112" t="s">
        <v>1923</v>
      </c>
      <c r="AY797" s="114"/>
      <c r="BA797" s="114"/>
    </row>
    <row r="798" spans="1:53" ht="19.5" x14ac:dyDescent="0.25">
      <c r="A798" s="280" t="s">
        <v>1924</v>
      </c>
      <c r="B798" s="281" t="s">
        <v>1925</v>
      </c>
      <c r="C798" s="282"/>
      <c r="D798" s="283"/>
      <c r="E798" s="284" t="s">
        <v>1926</v>
      </c>
      <c r="F798" s="284"/>
      <c r="G798" s="284"/>
      <c r="H798" s="285" t="s">
        <v>526</v>
      </c>
      <c r="I798" s="303">
        <v>6</v>
      </c>
      <c r="J798" s="287">
        <v>3231.49</v>
      </c>
      <c r="K798" s="287">
        <v>19388.939999999999</v>
      </c>
      <c r="L798" s="287" t="s">
        <v>200</v>
      </c>
      <c r="M798" s="287">
        <v>3877.79</v>
      </c>
      <c r="N798" s="287">
        <v>23266.73</v>
      </c>
      <c r="O798" s="288"/>
      <c r="AU798" s="114"/>
      <c r="AV798" s="115"/>
      <c r="AW798" s="112" t="s">
        <v>1925</v>
      </c>
      <c r="AX798" s="112" t="s">
        <v>1926</v>
      </c>
      <c r="AY798" s="114"/>
      <c r="BA798" s="114"/>
    </row>
    <row r="799" spans="1:53" ht="15.75" x14ac:dyDescent="0.25">
      <c r="A799" s="280" t="s">
        <v>1927</v>
      </c>
      <c r="B799" s="281" t="s">
        <v>1928</v>
      </c>
      <c r="C799" s="282"/>
      <c r="D799" s="283"/>
      <c r="E799" s="284" t="s">
        <v>1917</v>
      </c>
      <c r="F799" s="284"/>
      <c r="G799" s="284"/>
      <c r="H799" s="285" t="s">
        <v>526</v>
      </c>
      <c r="I799" s="303">
        <v>1</v>
      </c>
      <c r="J799" s="287">
        <v>1743.88</v>
      </c>
      <c r="K799" s="287">
        <v>1743.88</v>
      </c>
      <c r="L799" s="287" t="s">
        <v>200</v>
      </c>
      <c r="M799" s="287">
        <v>348.78</v>
      </c>
      <c r="N799" s="287">
        <v>2092.66</v>
      </c>
      <c r="O799" s="288"/>
      <c r="AU799" s="114"/>
      <c r="AV799" s="115"/>
      <c r="AW799" s="112" t="s">
        <v>1928</v>
      </c>
      <c r="AX799" s="112" t="s">
        <v>1917</v>
      </c>
      <c r="AY799" s="114"/>
      <c r="BA799" s="114"/>
    </row>
    <row r="800" spans="1:53" ht="19.5" x14ac:dyDescent="0.25">
      <c r="A800" s="280" t="s">
        <v>1929</v>
      </c>
      <c r="B800" s="281" t="s">
        <v>1930</v>
      </c>
      <c r="C800" s="282"/>
      <c r="D800" s="283"/>
      <c r="E800" s="284" t="s">
        <v>1931</v>
      </c>
      <c r="F800" s="284"/>
      <c r="G800" s="284"/>
      <c r="H800" s="285" t="s">
        <v>526</v>
      </c>
      <c r="I800" s="303">
        <v>1</v>
      </c>
      <c r="J800" s="287">
        <v>4142.97</v>
      </c>
      <c r="K800" s="287">
        <v>4142.97</v>
      </c>
      <c r="L800" s="287" t="s">
        <v>200</v>
      </c>
      <c r="M800" s="287">
        <v>828.59</v>
      </c>
      <c r="N800" s="287">
        <v>4971.5600000000004</v>
      </c>
      <c r="O800" s="288"/>
      <c r="AU800" s="114"/>
      <c r="AV800" s="115"/>
      <c r="AW800" s="112" t="s">
        <v>1930</v>
      </c>
      <c r="AX800" s="112" t="s">
        <v>1931</v>
      </c>
      <c r="AY800" s="114"/>
      <c r="BA800" s="114"/>
    </row>
    <row r="801" spans="1:53" ht="30.75" x14ac:dyDescent="0.25">
      <c r="A801" s="280" t="s">
        <v>1932</v>
      </c>
      <c r="B801" s="281" t="s">
        <v>1933</v>
      </c>
      <c r="C801" s="282"/>
      <c r="D801" s="283"/>
      <c r="E801" s="284" t="s">
        <v>1934</v>
      </c>
      <c r="F801" s="284"/>
      <c r="G801" s="284"/>
      <c r="H801" s="285" t="s">
        <v>577</v>
      </c>
      <c r="I801" s="303">
        <v>1</v>
      </c>
      <c r="J801" s="287">
        <v>14812.96</v>
      </c>
      <c r="K801" s="287">
        <v>14812.96</v>
      </c>
      <c r="L801" s="287" t="s">
        <v>200</v>
      </c>
      <c r="M801" s="287">
        <v>2962.59</v>
      </c>
      <c r="N801" s="287">
        <v>17775.55</v>
      </c>
      <c r="O801" s="288"/>
      <c r="AU801" s="114"/>
      <c r="AV801" s="115"/>
      <c r="AW801" s="112" t="s">
        <v>1933</v>
      </c>
      <c r="AX801" s="112" t="s">
        <v>1934</v>
      </c>
      <c r="AY801" s="114"/>
      <c r="BA801" s="114"/>
    </row>
    <row r="802" spans="1:53" ht="19.5" x14ac:dyDescent="0.25">
      <c r="A802" s="280" t="s">
        <v>1935</v>
      </c>
      <c r="B802" s="281" t="s">
        <v>1936</v>
      </c>
      <c r="C802" s="282"/>
      <c r="D802" s="283"/>
      <c r="E802" s="284" t="s">
        <v>1937</v>
      </c>
      <c r="F802" s="284"/>
      <c r="G802" s="284"/>
      <c r="H802" s="285" t="s">
        <v>526</v>
      </c>
      <c r="I802" s="303">
        <v>1</v>
      </c>
      <c r="J802" s="287">
        <v>8108.81</v>
      </c>
      <c r="K802" s="287">
        <v>8108.81</v>
      </c>
      <c r="L802" s="287" t="s">
        <v>200</v>
      </c>
      <c r="M802" s="287">
        <v>1621.76</v>
      </c>
      <c r="N802" s="287">
        <v>9730.57</v>
      </c>
      <c r="O802" s="288"/>
      <c r="AU802" s="114"/>
      <c r="AV802" s="115"/>
      <c r="AW802" s="112" t="s">
        <v>1936</v>
      </c>
      <c r="AX802" s="112" t="s">
        <v>1937</v>
      </c>
      <c r="AY802" s="114"/>
      <c r="BA802" s="114"/>
    </row>
    <row r="803" spans="1:53" ht="15.75" x14ac:dyDescent="0.25">
      <c r="A803" s="279" t="s">
        <v>1938</v>
      </c>
      <c r="B803" s="279"/>
      <c r="C803" s="279"/>
      <c r="D803" s="279"/>
      <c r="E803" s="279"/>
      <c r="F803" s="279"/>
      <c r="G803" s="279"/>
      <c r="H803" s="279"/>
      <c r="I803" s="279"/>
      <c r="J803" s="279"/>
      <c r="K803" s="279"/>
      <c r="L803" s="279"/>
      <c r="M803" s="279"/>
      <c r="N803" s="279"/>
      <c r="O803" s="279"/>
      <c r="AU803" s="114"/>
      <c r="AV803" s="115" t="s">
        <v>1938</v>
      </c>
      <c r="AY803" s="114"/>
      <c r="BA803" s="114"/>
    </row>
    <row r="804" spans="1:53" ht="15.75" x14ac:dyDescent="0.25">
      <c r="A804" s="280" t="s">
        <v>1939</v>
      </c>
      <c r="B804" s="281" t="s">
        <v>1940</v>
      </c>
      <c r="C804" s="282"/>
      <c r="D804" s="283"/>
      <c r="E804" s="284" t="s">
        <v>1941</v>
      </c>
      <c r="F804" s="284"/>
      <c r="G804" s="284"/>
      <c r="H804" s="285" t="s">
        <v>1942</v>
      </c>
      <c r="I804" s="303">
        <v>6</v>
      </c>
      <c r="J804" s="287">
        <v>25542.69</v>
      </c>
      <c r="K804" s="287">
        <v>153256.14000000001</v>
      </c>
      <c r="L804" s="287" t="s">
        <v>200</v>
      </c>
      <c r="M804" s="287">
        <v>30651.23</v>
      </c>
      <c r="N804" s="287">
        <v>183907.37</v>
      </c>
      <c r="O804" s="288"/>
      <c r="AU804" s="114"/>
      <c r="AV804" s="115"/>
      <c r="AW804" s="112" t="s">
        <v>1940</v>
      </c>
      <c r="AX804" s="112" t="s">
        <v>1941</v>
      </c>
      <c r="AY804" s="114"/>
      <c r="BA804" s="114"/>
    </row>
    <row r="805" spans="1:53" ht="19.5" x14ac:dyDescent="0.25">
      <c r="A805" s="280" t="s">
        <v>1943</v>
      </c>
      <c r="B805" s="281" t="s">
        <v>1944</v>
      </c>
      <c r="C805" s="282"/>
      <c r="D805" s="283"/>
      <c r="E805" s="284" t="s">
        <v>1945</v>
      </c>
      <c r="F805" s="284"/>
      <c r="G805" s="284"/>
      <c r="H805" s="285" t="s">
        <v>526</v>
      </c>
      <c r="I805" s="303">
        <v>2</v>
      </c>
      <c r="J805" s="287">
        <v>26577.42</v>
      </c>
      <c r="K805" s="287">
        <v>53154.84</v>
      </c>
      <c r="L805" s="287" t="s">
        <v>200</v>
      </c>
      <c r="M805" s="287">
        <v>10630.97</v>
      </c>
      <c r="N805" s="287">
        <v>63785.81</v>
      </c>
      <c r="O805" s="288"/>
      <c r="AU805" s="114"/>
      <c r="AV805" s="115"/>
      <c r="AW805" s="112" t="s">
        <v>1944</v>
      </c>
      <c r="AX805" s="112" t="s">
        <v>1945</v>
      </c>
      <c r="AY805" s="114"/>
      <c r="BA805" s="114"/>
    </row>
    <row r="806" spans="1:53" ht="19.5" x14ac:dyDescent="0.25">
      <c r="A806" s="280" t="s">
        <v>1946</v>
      </c>
      <c r="B806" s="281" t="s">
        <v>1947</v>
      </c>
      <c r="C806" s="282"/>
      <c r="D806" s="283"/>
      <c r="E806" s="284" t="s">
        <v>1948</v>
      </c>
      <c r="F806" s="284"/>
      <c r="G806" s="284"/>
      <c r="H806" s="285" t="s">
        <v>526</v>
      </c>
      <c r="I806" s="303">
        <v>2</v>
      </c>
      <c r="J806" s="287">
        <v>30295.81</v>
      </c>
      <c r="K806" s="287">
        <v>60591.62</v>
      </c>
      <c r="L806" s="287" t="s">
        <v>200</v>
      </c>
      <c r="M806" s="287">
        <v>12118.32</v>
      </c>
      <c r="N806" s="287">
        <v>72709.94</v>
      </c>
      <c r="O806" s="288"/>
      <c r="AU806" s="114"/>
      <c r="AV806" s="115"/>
      <c r="AW806" s="112" t="s">
        <v>1947</v>
      </c>
      <c r="AX806" s="112" t="s">
        <v>1948</v>
      </c>
      <c r="AY806" s="114"/>
      <c r="BA806" s="114"/>
    </row>
    <row r="807" spans="1:53" ht="19.5" x14ac:dyDescent="0.25">
      <c r="A807" s="280" t="s">
        <v>1949</v>
      </c>
      <c r="B807" s="281" t="s">
        <v>1950</v>
      </c>
      <c r="C807" s="282"/>
      <c r="D807" s="283"/>
      <c r="E807" s="284" t="s">
        <v>1951</v>
      </c>
      <c r="F807" s="284"/>
      <c r="G807" s="284"/>
      <c r="H807" s="285" t="s">
        <v>526</v>
      </c>
      <c r="I807" s="303">
        <v>2</v>
      </c>
      <c r="J807" s="287">
        <v>32471.23</v>
      </c>
      <c r="K807" s="287">
        <v>64942.46</v>
      </c>
      <c r="L807" s="287" t="s">
        <v>200</v>
      </c>
      <c r="M807" s="287">
        <v>12988.49</v>
      </c>
      <c r="N807" s="287">
        <v>77930.95</v>
      </c>
      <c r="O807" s="288"/>
      <c r="AU807" s="114"/>
      <c r="AV807" s="115"/>
      <c r="AW807" s="112" t="s">
        <v>1950</v>
      </c>
      <c r="AX807" s="112" t="s">
        <v>1951</v>
      </c>
      <c r="AY807" s="114"/>
      <c r="BA807" s="114"/>
    </row>
    <row r="808" spans="1:53" ht="15.75" x14ac:dyDescent="0.25">
      <c r="A808" s="279" t="s">
        <v>1952</v>
      </c>
      <c r="B808" s="279"/>
      <c r="C808" s="279"/>
      <c r="D808" s="279"/>
      <c r="E808" s="279"/>
      <c r="F808" s="279"/>
      <c r="G808" s="279"/>
      <c r="H808" s="279"/>
      <c r="I808" s="279"/>
      <c r="J808" s="279"/>
      <c r="K808" s="279"/>
      <c r="L808" s="279"/>
      <c r="M808" s="279"/>
      <c r="N808" s="279"/>
      <c r="O808" s="279"/>
      <c r="AU808" s="114"/>
      <c r="AV808" s="115" t="s">
        <v>1952</v>
      </c>
      <c r="AY808" s="114"/>
      <c r="BA808" s="114"/>
    </row>
    <row r="809" spans="1:53" ht="30.75" x14ac:dyDescent="0.25">
      <c r="A809" s="280" t="s">
        <v>1953</v>
      </c>
      <c r="B809" s="281" t="s">
        <v>1954</v>
      </c>
      <c r="C809" s="282"/>
      <c r="D809" s="283"/>
      <c r="E809" s="284" t="s">
        <v>1955</v>
      </c>
      <c r="F809" s="284"/>
      <c r="G809" s="284"/>
      <c r="H809" s="285" t="s">
        <v>526</v>
      </c>
      <c r="I809" s="303">
        <v>5</v>
      </c>
      <c r="J809" s="287">
        <v>4544.96</v>
      </c>
      <c r="K809" s="287">
        <v>22724.799999999999</v>
      </c>
      <c r="L809" s="287" t="s">
        <v>200</v>
      </c>
      <c r="M809" s="287">
        <v>4544.96</v>
      </c>
      <c r="N809" s="287">
        <v>27269.759999999998</v>
      </c>
      <c r="O809" s="288"/>
      <c r="AU809" s="114"/>
      <c r="AV809" s="115"/>
      <c r="AW809" s="112" t="s">
        <v>1954</v>
      </c>
      <c r="AX809" s="112" t="s">
        <v>1955</v>
      </c>
      <c r="AY809" s="114"/>
      <c r="BA809" s="114"/>
    </row>
    <row r="810" spans="1:53" ht="15.75" x14ac:dyDescent="0.25">
      <c r="A810" s="280" t="s">
        <v>1956</v>
      </c>
      <c r="B810" s="281" t="s">
        <v>1957</v>
      </c>
      <c r="C810" s="282"/>
      <c r="D810" s="283"/>
      <c r="E810" s="284" t="s">
        <v>1958</v>
      </c>
      <c r="F810" s="284"/>
      <c r="G810" s="284"/>
      <c r="H810" s="285" t="s">
        <v>526</v>
      </c>
      <c r="I810" s="303">
        <v>5</v>
      </c>
      <c r="J810" s="287">
        <v>6050.59</v>
      </c>
      <c r="K810" s="287">
        <v>30252.95</v>
      </c>
      <c r="L810" s="287" t="s">
        <v>200</v>
      </c>
      <c r="M810" s="287">
        <v>6050.59</v>
      </c>
      <c r="N810" s="287">
        <v>36303.54</v>
      </c>
      <c r="O810" s="288"/>
      <c r="AU810" s="114"/>
      <c r="AV810" s="115"/>
      <c r="AW810" s="112" t="s">
        <v>1957</v>
      </c>
      <c r="AX810" s="112" t="s">
        <v>1958</v>
      </c>
      <c r="AY810" s="114"/>
      <c r="BA810" s="114"/>
    </row>
    <row r="811" spans="1:53" ht="15.75" x14ac:dyDescent="0.25">
      <c r="A811" s="280" t="s">
        <v>1959</v>
      </c>
      <c r="B811" s="281" t="s">
        <v>1960</v>
      </c>
      <c r="C811" s="282"/>
      <c r="D811" s="283"/>
      <c r="E811" s="284" t="s">
        <v>1961</v>
      </c>
      <c r="F811" s="284"/>
      <c r="G811" s="284"/>
      <c r="H811" s="285" t="s">
        <v>511</v>
      </c>
      <c r="I811" s="291">
        <v>6.25E-2</v>
      </c>
      <c r="J811" s="287">
        <v>18816.8</v>
      </c>
      <c r="K811" s="287">
        <v>1176.05</v>
      </c>
      <c r="L811" s="287" t="s">
        <v>200</v>
      </c>
      <c r="M811" s="287">
        <v>235.21</v>
      </c>
      <c r="N811" s="287">
        <v>1411.26</v>
      </c>
      <c r="O811" s="288"/>
      <c r="AU811" s="114"/>
      <c r="AV811" s="115"/>
      <c r="AW811" s="112" t="s">
        <v>1960</v>
      </c>
      <c r="AX811" s="112" t="s">
        <v>1961</v>
      </c>
      <c r="AY811" s="114"/>
      <c r="BA811" s="114"/>
    </row>
    <row r="812" spans="1:53" ht="15.75" x14ac:dyDescent="0.25">
      <c r="A812" s="280" t="s">
        <v>1962</v>
      </c>
      <c r="B812" s="281" t="s">
        <v>1963</v>
      </c>
      <c r="C812" s="282"/>
      <c r="D812" s="283"/>
      <c r="E812" s="284" t="s">
        <v>1964</v>
      </c>
      <c r="F812" s="284"/>
      <c r="G812" s="284"/>
      <c r="H812" s="285" t="s">
        <v>367</v>
      </c>
      <c r="I812" s="291">
        <v>6.25E-2</v>
      </c>
      <c r="J812" s="287">
        <v>10490.56</v>
      </c>
      <c r="K812" s="287">
        <v>655.66</v>
      </c>
      <c r="L812" s="287" t="s">
        <v>200</v>
      </c>
      <c r="M812" s="287">
        <v>131.13</v>
      </c>
      <c r="N812" s="287">
        <v>786.79</v>
      </c>
      <c r="O812" s="288"/>
      <c r="AU812" s="114"/>
      <c r="AV812" s="115"/>
      <c r="AW812" s="112" t="s">
        <v>1963</v>
      </c>
      <c r="AX812" s="112" t="s">
        <v>1964</v>
      </c>
      <c r="AY812" s="114"/>
      <c r="BA812" s="114"/>
    </row>
    <row r="813" spans="1:53" ht="15.75" x14ac:dyDescent="0.25">
      <c r="A813" s="279" t="s">
        <v>1965</v>
      </c>
      <c r="B813" s="279"/>
      <c r="C813" s="279"/>
      <c r="D813" s="279"/>
      <c r="E813" s="279"/>
      <c r="F813" s="279"/>
      <c r="G813" s="279"/>
      <c r="H813" s="279"/>
      <c r="I813" s="279"/>
      <c r="J813" s="279"/>
      <c r="K813" s="279"/>
      <c r="L813" s="279"/>
      <c r="M813" s="279"/>
      <c r="N813" s="279"/>
      <c r="O813" s="279"/>
      <c r="AU813" s="114"/>
      <c r="AV813" s="115" t="s">
        <v>1965</v>
      </c>
      <c r="AY813" s="114"/>
      <c r="BA813" s="114"/>
    </row>
    <row r="814" spans="1:53" ht="30.75" x14ac:dyDescent="0.25">
      <c r="A814" s="280" t="s">
        <v>1966</v>
      </c>
      <c r="B814" s="281" t="s">
        <v>1967</v>
      </c>
      <c r="C814" s="282"/>
      <c r="D814" s="283"/>
      <c r="E814" s="284" t="s">
        <v>1741</v>
      </c>
      <c r="F814" s="284"/>
      <c r="G814" s="284"/>
      <c r="H814" s="285" t="s">
        <v>526</v>
      </c>
      <c r="I814" s="303">
        <v>7</v>
      </c>
      <c r="J814" s="287">
        <v>17161.28</v>
      </c>
      <c r="K814" s="287">
        <v>120128.96000000001</v>
      </c>
      <c r="L814" s="287" t="s">
        <v>200</v>
      </c>
      <c r="M814" s="287">
        <v>24025.79</v>
      </c>
      <c r="N814" s="287">
        <v>144154.75</v>
      </c>
      <c r="O814" s="288"/>
      <c r="AU814" s="114"/>
      <c r="AV814" s="115"/>
      <c r="AW814" s="112" t="s">
        <v>1967</v>
      </c>
      <c r="AX814" s="112" t="s">
        <v>1741</v>
      </c>
      <c r="AY814" s="114"/>
      <c r="BA814" s="114"/>
    </row>
    <row r="815" spans="1:53" ht="30.75" x14ac:dyDescent="0.25">
      <c r="A815" s="280" t="s">
        <v>1968</v>
      </c>
      <c r="B815" s="281" t="s">
        <v>1969</v>
      </c>
      <c r="C815" s="282"/>
      <c r="D815" s="283"/>
      <c r="E815" s="284" t="s">
        <v>1970</v>
      </c>
      <c r="F815" s="284"/>
      <c r="G815" s="284"/>
      <c r="H815" s="285" t="s">
        <v>526</v>
      </c>
      <c r="I815" s="303">
        <v>5</v>
      </c>
      <c r="J815" s="287">
        <v>3616.19</v>
      </c>
      <c r="K815" s="287">
        <v>18080.95</v>
      </c>
      <c r="L815" s="287" t="s">
        <v>200</v>
      </c>
      <c r="M815" s="287">
        <v>3616.19</v>
      </c>
      <c r="N815" s="287">
        <v>21697.14</v>
      </c>
      <c r="O815" s="288"/>
      <c r="AU815" s="114"/>
      <c r="AV815" s="115"/>
      <c r="AW815" s="112" t="s">
        <v>1969</v>
      </c>
      <c r="AX815" s="112" t="s">
        <v>1970</v>
      </c>
      <c r="AY815" s="114"/>
      <c r="BA815" s="114"/>
    </row>
    <row r="816" spans="1:53" ht="30.75" x14ac:dyDescent="0.25">
      <c r="A816" s="280" t="s">
        <v>1971</v>
      </c>
      <c r="B816" s="281" t="s">
        <v>1972</v>
      </c>
      <c r="C816" s="282"/>
      <c r="D816" s="283"/>
      <c r="E816" s="284" t="s">
        <v>1973</v>
      </c>
      <c r="F816" s="284"/>
      <c r="G816" s="284"/>
      <c r="H816" s="285" t="s">
        <v>526</v>
      </c>
      <c r="I816" s="303">
        <v>1</v>
      </c>
      <c r="J816" s="287">
        <v>10308.9</v>
      </c>
      <c r="K816" s="287">
        <v>10308.9</v>
      </c>
      <c r="L816" s="287" t="s">
        <v>200</v>
      </c>
      <c r="M816" s="287">
        <v>2061.7800000000002</v>
      </c>
      <c r="N816" s="287">
        <v>12370.68</v>
      </c>
      <c r="O816" s="288"/>
      <c r="AU816" s="114"/>
      <c r="AV816" s="115"/>
      <c r="AW816" s="112" t="s">
        <v>1972</v>
      </c>
      <c r="AX816" s="112" t="s">
        <v>1973</v>
      </c>
      <c r="AY816" s="114"/>
      <c r="BA816" s="114"/>
    </row>
    <row r="817" spans="1:53" ht="30.75" x14ac:dyDescent="0.25">
      <c r="A817" s="280" t="s">
        <v>1974</v>
      </c>
      <c r="B817" s="281" t="s">
        <v>1975</v>
      </c>
      <c r="C817" s="282"/>
      <c r="D817" s="283"/>
      <c r="E817" s="284" t="s">
        <v>1976</v>
      </c>
      <c r="F817" s="284"/>
      <c r="G817" s="284"/>
      <c r="H817" s="285" t="s">
        <v>526</v>
      </c>
      <c r="I817" s="303">
        <v>1</v>
      </c>
      <c r="J817" s="287">
        <v>3616.17</v>
      </c>
      <c r="K817" s="287">
        <v>3616.17</v>
      </c>
      <c r="L817" s="287" t="s">
        <v>200</v>
      </c>
      <c r="M817" s="287">
        <v>723.23</v>
      </c>
      <c r="N817" s="287">
        <v>4339.3999999999996</v>
      </c>
      <c r="O817" s="288"/>
      <c r="AU817" s="114"/>
      <c r="AV817" s="115"/>
      <c r="AW817" s="112" t="s">
        <v>1975</v>
      </c>
      <c r="AX817" s="112" t="s">
        <v>1976</v>
      </c>
      <c r="AY817" s="114"/>
      <c r="BA817" s="114"/>
    </row>
    <row r="818" spans="1:53" ht="15.75" x14ac:dyDescent="0.25">
      <c r="A818" s="280" t="s">
        <v>1977</v>
      </c>
      <c r="B818" s="281" t="s">
        <v>1978</v>
      </c>
      <c r="C818" s="282"/>
      <c r="D818" s="283"/>
      <c r="E818" s="284" t="s">
        <v>1979</v>
      </c>
      <c r="F818" s="284"/>
      <c r="G818" s="284"/>
      <c r="H818" s="285" t="s">
        <v>526</v>
      </c>
      <c r="I818" s="303">
        <v>3</v>
      </c>
      <c r="J818" s="287">
        <v>3118.31</v>
      </c>
      <c r="K818" s="287">
        <v>9354.93</v>
      </c>
      <c r="L818" s="287" t="s">
        <v>200</v>
      </c>
      <c r="M818" s="287">
        <v>1870.99</v>
      </c>
      <c r="N818" s="287">
        <v>11225.92</v>
      </c>
      <c r="O818" s="288"/>
      <c r="AU818" s="114"/>
      <c r="AV818" s="115"/>
      <c r="AW818" s="112" t="s">
        <v>1978</v>
      </c>
      <c r="AX818" s="112" t="s">
        <v>1979</v>
      </c>
      <c r="AY818" s="114"/>
      <c r="BA818" s="114"/>
    </row>
    <row r="819" spans="1:53" ht="19.5" x14ac:dyDescent="0.25">
      <c r="A819" s="280" t="s">
        <v>1980</v>
      </c>
      <c r="B819" s="281" t="s">
        <v>1981</v>
      </c>
      <c r="C819" s="282"/>
      <c r="D819" s="283"/>
      <c r="E819" s="284" t="s">
        <v>1982</v>
      </c>
      <c r="F819" s="284"/>
      <c r="G819" s="284"/>
      <c r="H819" s="285" t="s">
        <v>526</v>
      </c>
      <c r="I819" s="303">
        <v>3</v>
      </c>
      <c r="J819" s="287">
        <v>1858.89</v>
      </c>
      <c r="K819" s="287">
        <v>5576.67</v>
      </c>
      <c r="L819" s="287" t="s">
        <v>200</v>
      </c>
      <c r="M819" s="287">
        <v>1115.33</v>
      </c>
      <c r="N819" s="287">
        <v>6692</v>
      </c>
      <c r="O819" s="288"/>
      <c r="AU819" s="114"/>
      <c r="AV819" s="115"/>
      <c r="AW819" s="112" t="s">
        <v>1981</v>
      </c>
      <c r="AX819" s="112" t="s">
        <v>1982</v>
      </c>
      <c r="AY819" s="114"/>
      <c r="BA819" s="114"/>
    </row>
    <row r="820" spans="1:53" ht="15.75" x14ac:dyDescent="0.25">
      <c r="A820" s="279" t="s">
        <v>1983</v>
      </c>
      <c r="B820" s="279"/>
      <c r="C820" s="279"/>
      <c r="D820" s="279"/>
      <c r="E820" s="279"/>
      <c r="F820" s="279"/>
      <c r="G820" s="279"/>
      <c r="H820" s="279"/>
      <c r="I820" s="279"/>
      <c r="J820" s="279"/>
      <c r="K820" s="279"/>
      <c r="L820" s="279"/>
      <c r="M820" s="279"/>
      <c r="N820" s="279"/>
      <c r="O820" s="279"/>
      <c r="AU820" s="114"/>
      <c r="AV820" s="115" t="s">
        <v>1983</v>
      </c>
      <c r="AY820" s="114"/>
      <c r="BA820" s="114"/>
    </row>
    <row r="821" spans="1:53" ht="45.75" x14ac:dyDescent="0.25">
      <c r="A821" s="280" t="s">
        <v>1984</v>
      </c>
      <c r="B821" s="281" t="s">
        <v>1985</v>
      </c>
      <c r="C821" s="282"/>
      <c r="D821" s="283"/>
      <c r="E821" s="284" t="s">
        <v>1986</v>
      </c>
      <c r="F821" s="284"/>
      <c r="G821" s="284"/>
      <c r="H821" s="285" t="s">
        <v>526</v>
      </c>
      <c r="I821" s="303">
        <v>256</v>
      </c>
      <c r="J821" s="287">
        <v>2287.36</v>
      </c>
      <c r="K821" s="287">
        <v>585564.16000000003</v>
      </c>
      <c r="L821" s="287" t="s">
        <v>200</v>
      </c>
      <c r="M821" s="287">
        <v>117112.83</v>
      </c>
      <c r="N821" s="287">
        <v>702676.99</v>
      </c>
      <c r="O821" s="288"/>
      <c r="AU821" s="114"/>
      <c r="AV821" s="115"/>
      <c r="AW821" s="112" t="s">
        <v>1985</v>
      </c>
      <c r="AX821" s="112" t="s">
        <v>1986</v>
      </c>
      <c r="AY821" s="114"/>
      <c r="BA821" s="114"/>
    </row>
    <row r="822" spans="1:53" ht="30.75" x14ac:dyDescent="0.25">
      <c r="A822" s="280" t="s">
        <v>1987</v>
      </c>
      <c r="B822" s="281" t="s">
        <v>1988</v>
      </c>
      <c r="C822" s="282"/>
      <c r="D822" s="283"/>
      <c r="E822" s="284" t="s">
        <v>1989</v>
      </c>
      <c r="F822" s="284"/>
      <c r="G822" s="284"/>
      <c r="H822" s="285" t="s">
        <v>526</v>
      </c>
      <c r="I822" s="303">
        <v>256</v>
      </c>
      <c r="J822" s="287">
        <v>892.74</v>
      </c>
      <c r="K822" s="287">
        <v>228541.44</v>
      </c>
      <c r="L822" s="287" t="s">
        <v>200</v>
      </c>
      <c r="M822" s="287">
        <v>45708.29</v>
      </c>
      <c r="N822" s="287">
        <v>274249.73</v>
      </c>
      <c r="O822" s="288"/>
      <c r="AU822" s="114"/>
      <c r="AV822" s="115"/>
      <c r="AW822" s="112" t="s">
        <v>1988</v>
      </c>
      <c r="AX822" s="112" t="s">
        <v>1989</v>
      </c>
      <c r="AY822" s="114"/>
      <c r="BA822" s="114"/>
    </row>
    <row r="823" spans="1:53" ht="30.75" x14ac:dyDescent="0.25">
      <c r="A823" s="280" t="s">
        <v>1990</v>
      </c>
      <c r="B823" s="281" t="s">
        <v>1991</v>
      </c>
      <c r="C823" s="282"/>
      <c r="D823" s="283"/>
      <c r="E823" s="284" t="s">
        <v>1992</v>
      </c>
      <c r="F823" s="284"/>
      <c r="G823" s="284"/>
      <c r="H823" s="285" t="s">
        <v>526</v>
      </c>
      <c r="I823" s="303">
        <v>221</v>
      </c>
      <c r="J823" s="287">
        <v>1144.52</v>
      </c>
      <c r="K823" s="287">
        <v>252938.92</v>
      </c>
      <c r="L823" s="287" t="s">
        <v>200</v>
      </c>
      <c r="M823" s="287">
        <v>50587.78</v>
      </c>
      <c r="N823" s="287">
        <v>303526.7</v>
      </c>
      <c r="O823" s="288"/>
      <c r="AU823" s="114"/>
      <c r="AV823" s="115"/>
      <c r="AW823" s="112" t="s">
        <v>1991</v>
      </c>
      <c r="AX823" s="112" t="s">
        <v>1992</v>
      </c>
      <c r="AY823" s="114"/>
      <c r="BA823" s="114"/>
    </row>
    <row r="824" spans="1:53" ht="30.75" x14ac:dyDescent="0.25">
      <c r="A824" s="280" t="s">
        <v>1993</v>
      </c>
      <c r="B824" s="281" t="s">
        <v>1994</v>
      </c>
      <c r="C824" s="282"/>
      <c r="D824" s="283"/>
      <c r="E824" s="284" t="s">
        <v>1995</v>
      </c>
      <c r="F824" s="284"/>
      <c r="G824" s="284"/>
      <c r="H824" s="285" t="s">
        <v>526</v>
      </c>
      <c r="I824" s="303">
        <v>221</v>
      </c>
      <c r="J824" s="287">
        <v>858.97</v>
      </c>
      <c r="K824" s="287">
        <v>189832.37</v>
      </c>
      <c r="L824" s="287" t="s">
        <v>200</v>
      </c>
      <c r="M824" s="287">
        <v>37966.47</v>
      </c>
      <c r="N824" s="287">
        <v>227798.84</v>
      </c>
      <c r="O824" s="288"/>
      <c r="AU824" s="114"/>
      <c r="AV824" s="115"/>
      <c r="AW824" s="112" t="s">
        <v>1994</v>
      </c>
      <c r="AX824" s="112" t="s">
        <v>1995</v>
      </c>
      <c r="AY824" s="114"/>
      <c r="BA824" s="114"/>
    </row>
    <row r="825" spans="1:53" ht="30.75" x14ac:dyDescent="0.25">
      <c r="A825" s="280" t="s">
        <v>1996</v>
      </c>
      <c r="B825" s="281" t="s">
        <v>1997</v>
      </c>
      <c r="C825" s="282"/>
      <c r="D825" s="283"/>
      <c r="E825" s="284" t="s">
        <v>1992</v>
      </c>
      <c r="F825" s="284"/>
      <c r="G825" s="284"/>
      <c r="H825" s="285" t="s">
        <v>526</v>
      </c>
      <c r="I825" s="303">
        <v>33</v>
      </c>
      <c r="J825" s="287">
        <v>1144.52</v>
      </c>
      <c r="K825" s="287">
        <v>37769.160000000003</v>
      </c>
      <c r="L825" s="287" t="s">
        <v>200</v>
      </c>
      <c r="M825" s="287">
        <v>7553.83</v>
      </c>
      <c r="N825" s="287">
        <v>45322.99</v>
      </c>
      <c r="O825" s="288"/>
      <c r="AU825" s="114"/>
      <c r="AV825" s="115"/>
      <c r="AW825" s="112" t="s">
        <v>1997</v>
      </c>
      <c r="AX825" s="112" t="s">
        <v>1992</v>
      </c>
      <c r="AY825" s="114"/>
      <c r="BA825" s="114"/>
    </row>
    <row r="826" spans="1:53" ht="19.5" x14ac:dyDescent="0.25">
      <c r="A826" s="280" t="s">
        <v>1998</v>
      </c>
      <c r="B826" s="281" t="s">
        <v>1999</v>
      </c>
      <c r="C826" s="282"/>
      <c r="D826" s="283"/>
      <c r="E826" s="284" t="s">
        <v>2000</v>
      </c>
      <c r="F826" s="284"/>
      <c r="G826" s="284"/>
      <c r="H826" s="285" t="s">
        <v>526</v>
      </c>
      <c r="I826" s="303">
        <v>33</v>
      </c>
      <c r="J826" s="287">
        <v>623.59</v>
      </c>
      <c r="K826" s="287">
        <v>20578.47</v>
      </c>
      <c r="L826" s="287" t="s">
        <v>200</v>
      </c>
      <c r="M826" s="287">
        <v>4115.6899999999996</v>
      </c>
      <c r="N826" s="287">
        <v>24694.16</v>
      </c>
      <c r="O826" s="288"/>
      <c r="AU826" s="114"/>
      <c r="AV826" s="115"/>
      <c r="AW826" s="112" t="s">
        <v>1999</v>
      </c>
      <c r="AX826" s="112" t="s">
        <v>2000</v>
      </c>
      <c r="AY826" s="114"/>
      <c r="BA826" s="114"/>
    </row>
    <row r="827" spans="1:53" ht="15.75" x14ac:dyDescent="0.25">
      <c r="A827" s="280" t="s">
        <v>2001</v>
      </c>
      <c r="B827" s="281" t="s">
        <v>2002</v>
      </c>
      <c r="C827" s="282"/>
      <c r="D827" s="283"/>
      <c r="E827" s="284" t="s">
        <v>1758</v>
      </c>
      <c r="F827" s="284"/>
      <c r="G827" s="284"/>
      <c r="H827" s="285" t="s">
        <v>526</v>
      </c>
      <c r="I827" s="303">
        <v>26</v>
      </c>
      <c r="J827" s="287">
        <v>2813</v>
      </c>
      <c r="K827" s="287">
        <v>73138</v>
      </c>
      <c r="L827" s="287" t="s">
        <v>200</v>
      </c>
      <c r="M827" s="287">
        <v>14627.6</v>
      </c>
      <c r="N827" s="287">
        <v>87765.6</v>
      </c>
      <c r="O827" s="288"/>
      <c r="AU827" s="114"/>
      <c r="AV827" s="115"/>
      <c r="AW827" s="112" t="s">
        <v>2002</v>
      </c>
      <c r="AX827" s="112" t="s">
        <v>1758</v>
      </c>
      <c r="AY827" s="114"/>
      <c r="BA827" s="114"/>
    </row>
    <row r="828" spans="1:53" ht="19.5" x14ac:dyDescent="0.25">
      <c r="A828" s="280" t="s">
        <v>2003</v>
      </c>
      <c r="B828" s="281" t="s">
        <v>2004</v>
      </c>
      <c r="C828" s="282"/>
      <c r="D828" s="283"/>
      <c r="E828" s="284" t="s">
        <v>2005</v>
      </c>
      <c r="F828" s="284"/>
      <c r="G828" s="284"/>
      <c r="H828" s="285" t="s">
        <v>526</v>
      </c>
      <c r="I828" s="303">
        <v>26</v>
      </c>
      <c r="J828" s="287">
        <v>483.87</v>
      </c>
      <c r="K828" s="287">
        <v>12580.62</v>
      </c>
      <c r="L828" s="287" t="s">
        <v>200</v>
      </c>
      <c r="M828" s="287">
        <v>2516.12</v>
      </c>
      <c r="N828" s="287">
        <v>15096.74</v>
      </c>
      <c r="O828" s="288"/>
      <c r="AU828" s="114"/>
      <c r="AV828" s="115"/>
      <c r="AW828" s="112" t="s">
        <v>2004</v>
      </c>
      <c r="AX828" s="112" t="s">
        <v>2005</v>
      </c>
      <c r="AY828" s="114"/>
      <c r="BA828" s="114"/>
    </row>
    <row r="829" spans="1:53" ht="15.75" x14ac:dyDescent="0.25">
      <c r="A829" s="280" t="s">
        <v>2006</v>
      </c>
      <c r="B829" s="281" t="s">
        <v>2007</v>
      </c>
      <c r="C829" s="282"/>
      <c r="D829" s="283"/>
      <c r="E829" s="284" t="s">
        <v>1641</v>
      </c>
      <c r="F829" s="284"/>
      <c r="G829" s="284"/>
      <c r="H829" s="285" t="s">
        <v>367</v>
      </c>
      <c r="I829" s="290">
        <v>0.71</v>
      </c>
      <c r="J829" s="287">
        <v>120690.08</v>
      </c>
      <c r="K829" s="287">
        <v>85689.96</v>
      </c>
      <c r="L829" s="287" t="s">
        <v>200</v>
      </c>
      <c r="M829" s="287">
        <v>17137.990000000002</v>
      </c>
      <c r="N829" s="287">
        <v>102827.95</v>
      </c>
      <c r="O829" s="288"/>
      <c r="AU829" s="114"/>
      <c r="AV829" s="115"/>
      <c r="AW829" s="112" t="s">
        <v>2007</v>
      </c>
      <c r="AX829" s="112" t="s">
        <v>1641</v>
      </c>
      <c r="AY829" s="114"/>
      <c r="BA829" s="114"/>
    </row>
    <row r="830" spans="1:53" ht="30.75" x14ac:dyDescent="0.25">
      <c r="A830" s="280" t="s">
        <v>2008</v>
      </c>
      <c r="B830" s="281" t="s">
        <v>2009</v>
      </c>
      <c r="C830" s="282"/>
      <c r="D830" s="283"/>
      <c r="E830" s="284" t="s">
        <v>2010</v>
      </c>
      <c r="F830" s="284"/>
      <c r="G830" s="284"/>
      <c r="H830" s="285" t="s">
        <v>526</v>
      </c>
      <c r="I830" s="303">
        <v>69</v>
      </c>
      <c r="J830" s="287">
        <v>260.69</v>
      </c>
      <c r="K830" s="287">
        <v>17987.61</v>
      </c>
      <c r="L830" s="287" t="s">
        <v>200</v>
      </c>
      <c r="M830" s="287">
        <v>3597.52</v>
      </c>
      <c r="N830" s="287">
        <v>21585.13</v>
      </c>
      <c r="O830" s="288"/>
      <c r="AU830" s="114"/>
      <c r="AV830" s="115"/>
      <c r="AW830" s="112" t="s">
        <v>2009</v>
      </c>
      <c r="AX830" s="112" t="s">
        <v>2010</v>
      </c>
      <c r="AY830" s="114"/>
      <c r="BA830" s="114"/>
    </row>
    <row r="831" spans="1:53" ht="30.75" x14ac:dyDescent="0.25">
      <c r="A831" s="280" t="s">
        <v>2011</v>
      </c>
      <c r="B831" s="281" t="s">
        <v>2012</v>
      </c>
      <c r="C831" s="282"/>
      <c r="D831" s="283"/>
      <c r="E831" s="284" t="s">
        <v>2013</v>
      </c>
      <c r="F831" s="284"/>
      <c r="G831" s="284"/>
      <c r="H831" s="285" t="s">
        <v>526</v>
      </c>
      <c r="I831" s="303">
        <v>2</v>
      </c>
      <c r="J831" s="287">
        <v>3616.2</v>
      </c>
      <c r="K831" s="287">
        <v>7232.4</v>
      </c>
      <c r="L831" s="287" t="s">
        <v>200</v>
      </c>
      <c r="M831" s="287">
        <v>1446.48</v>
      </c>
      <c r="N831" s="287">
        <v>8678.8799999999992</v>
      </c>
      <c r="O831" s="288"/>
      <c r="AU831" s="114"/>
      <c r="AV831" s="115"/>
      <c r="AW831" s="112" t="s">
        <v>2012</v>
      </c>
      <c r="AX831" s="112" t="s">
        <v>2013</v>
      </c>
      <c r="AY831" s="114"/>
      <c r="BA831" s="114"/>
    </row>
    <row r="832" spans="1:53" ht="15.75" x14ac:dyDescent="0.25">
      <c r="A832" s="279" t="s">
        <v>1745</v>
      </c>
      <c r="B832" s="279"/>
      <c r="C832" s="279"/>
      <c r="D832" s="279"/>
      <c r="E832" s="279"/>
      <c r="F832" s="279"/>
      <c r="G832" s="279"/>
      <c r="H832" s="279"/>
      <c r="I832" s="279"/>
      <c r="J832" s="279"/>
      <c r="K832" s="279"/>
      <c r="L832" s="279"/>
      <c r="M832" s="279"/>
      <c r="N832" s="279"/>
      <c r="O832" s="279"/>
      <c r="AU832" s="114"/>
      <c r="AV832" s="115" t="s">
        <v>1745</v>
      </c>
      <c r="AY832" s="114"/>
      <c r="BA832" s="114"/>
    </row>
    <row r="833" spans="1:53" ht="15.75" x14ac:dyDescent="0.25">
      <c r="A833" s="280" t="s">
        <v>2014</v>
      </c>
      <c r="B833" s="281" t="s">
        <v>2015</v>
      </c>
      <c r="C833" s="282"/>
      <c r="D833" s="283"/>
      <c r="E833" s="284" t="s">
        <v>1658</v>
      </c>
      <c r="F833" s="284"/>
      <c r="G833" s="284"/>
      <c r="H833" s="285" t="s">
        <v>526</v>
      </c>
      <c r="I833" s="303">
        <v>14</v>
      </c>
      <c r="J833" s="287">
        <v>688.57</v>
      </c>
      <c r="K833" s="287">
        <v>9639.98</v>
      </c>
      <c r="L833" s="287" t="s">
        <v>200</v>
      </c>
      <c r="M833" s="287">
        <v>1928</v>
      </c>
      <c r="N833" s="287">
        <v>11567.98</v>
      </c>
      <c r="O833" s="288"/>
      <c r="AU833" s="114"/>
      <c r="AV833" s="115"/>
      <c r="AW833" s="112" t="s">
        <v>2015</v>
      </c>
      <c r="AX833" s="112" t="s">
        <v>1658</v>
      </c>
      <c r="AY833" s="114"/>
      <c r="BA833" s="114"/>
    </row>
    <row r="834" spans="1:53" ht="15.75" x14ac:dyDescent="0.25">
      <c r="A834" s="280" t="s">
        <v>2016</v>
      </c>
      <c r="B834" s="281" t="s">
        <v>2017</v>
      </c>
      <c r="C834" s="282"/>
      <c r="D834" s="283"/>
      <c r="E834" s="284" t="s">
        <v>2018</v>
      </c>
      <c r="F834" s="284"/>
      <c r="G834" s="284"/>
      <c r="H834" s="285" t="s">
        <v>1067</v>
      </c>
      <c r="I834" s="286">
        <v>1.4</v>
      </c>
      <c r="J834" s="287">
        <v>256.76</v>
      </c>
      <c r="K834" s="287">
        <v>359.46</v>
      </c>
      <c r="L834" s="287" t="s">
        <v>200</v>
      </c>
      <c r="M834" s="287">
        <v>71.89</v>
      </c>
      <c r="N834" s="287">
        <v>431.35</v>
      </c>
      <c r="O834" s="288"/>
      <c r="AU834" s="114"/>
      <c r="AV834" s="115"/>
      <c r="AW834" s="112" t="s">
        <v>2017</v>
      </c>
      <c r="AX834" s="112" t="s">
        <v>2018</v>
      </c>
      <c r="AY834" s="114"/>
      <c r="BA834" s="114"/>
    </row>
    <row r="835" spans="1:53" ht="15.75" x14ac:dyDescent="0.25">
      <c r="A835" s="293"/>
      <c r="B835" s="294" t="s">
        <v>2019</v>
      </c>
      <c r="C835" s="295"/>
      <c r="D835" s="295"/>
      <c r="E835" s="295"/>
      <c r="F835" s="295"/>
      <c r="G835" s="295"/>
      <c r="H835" s="295"/>
      <c r="I835" s="295"/>
      <c r="J835" s="296"/>
      <c r="K835" s="297">
        <v>2386173.61</v>
      </c>
      <c r="L835" s="297" t="s">
        <v>200</v>
      </c>
      <c r="M835" s="297">
        <v>477234.67</v>
      </c>
      <c r="N835" s="297">
        <v>2863408.28</v>
      </c>
      <c r="O835" s="298"/>
      <c r="AU835" s="114"/>
      <c r="AV835" s="115"/>
      <c r="AY835" s="114" t="s">
        <v>2019</v>
      </c>
      <c r="BA835" s="114"/>
    </row>
    <row r="836" spans="1:53" ht="15.75" x14ac:dyDescent="0.25">
      <c r="A836" s="293"/>
      <c r="B836" s="299" t="s">
        <v>1213</v>
      </c>
      <c r="C836" s="300"/>
      <c r="D836" s="300"/>
      <c r="E836" s="300"/>
      <c r="F836" s="300"/>
      <c r="G836" s="300"/>
      <c r="H836" s="300"/>
      <c r="I836" s="300"/>
      <c r="J836" s="301"/>
      <c r="K836" s="302"/>
      <c r="L836" s="302"/>
      <c r="M836" s="302"/>
      <c r="N836" s="302"/>
      <c r="O836" s="298"/>
      <c r="AU836" s="114"/>
      <c r="AV836" s="115"/>
      <c r="AY836" s="114"/>
      <c r="AZ836" s="112" t="s">
        <v>1213</v>
      </c>
      <c r="BA836" s="114"/>
    </row>
    <row r="837" spans="1:53" ht="15.75" x14ac:dyDescent="0.25">
      <c r="A837" s="293"/>
      <c r="B837" s="299" t="s">
        <v>1214</v>
      </c>
      <c r="C837" s="300"/>
      <c r="D837" s="300"/>
      <c r="E837" s="300"/>
      <c r="F837" s="300"/>
      <c r="G837" s="300"/>
      <c r="H837" s="300"/>
      <c r="I837" s="300"/>
      <c r="J837" s="301"/>
      <c r="K837" s="302">
        <v>1583327.32</v>
      </c>
      <c r="L837" s="302"/>
      <c r="M837" s="302"/>
      <c r="N837" s="302"/>
      <c r="O837" s="298"/>
      <c r="AU837" s="114"/>
      <c r="AV837" s="115"/>
      <c r="AY837" s="114"/>
      <c r="AZ837" s="112" t="s">
        <v>1214</v>
      </c>
      <c r="BA837" s="114"/>
    </row>
    <row r="838" spans="1:53" ht="15.75" x14ac:dyDescent="0.25">
      <c r="A838" s="293"/>
      <c r="B838" s="299" t="s">
        <v>1215</v>
      </c>
      <c r="C838" s="300"/>
      <c r="D838" s="300"/>
      <c r="E838" s="300"/>
      <c r="F838" s="300"/>
      <c r="G838" s="300"/>
      <c r="H838" s="300"/>
      <c r="I838" s="300"/>
      <c r="J838" s="301"/>
      <c r="K838" s="302">
        <v>802846.29</v>
      </c>
      <c r="L838" s="302"/>
      <c r="M838" s="302"/>
      <c r="N838" s="302"/>
      <c r="O838" s="298"/>
      <c r="AU838" s="114"/>
      <c r="AV838" s="115"/>
      <c r="AY838" s="114"/>
      <c r="AZ838" s="112" t="s">
        <v>1215</v>
      </c>
      <c r="BA838" s="114"/>
    </row>
    <row r="839" spans="1:53" ht="15.75" x14ac:dyDescent="0.25">
      <c r="A839" s="293"/>
      <c r="B839" s="299" t="s">
        <v>2020</v>
      </c>
      <c r="C839" s="300"/>
      <c r="D839" s="300"/>
      <c r="E839" s="300"/>
      <c r="F839" s="300"/>
      <c r="G839" s="300"/>
      <c r="H839" s="300"/>
      <c r="I839" s="300"/>
      <c r="J839" s="301"/>
      <c r="K839" s="302">
        <v>477234.67</v>
      </c>
      <c r="L839" s="302"/>
      <c r="M839" s="302"/>
      <c r="N839" s="302"/>
      <c r="O839" s="298"/>
      <c r="AU839" s="114"/>
      <c r="AV839" s="115"/>
      <c r="AY839" s="114"/>
      <c r="AZ839" s="112" t="s">
        <v>2020</v>
      </c>
      <c r="BA839" s="114"/>
    </row>
    <row r="840" spans="1:53" ht="15.75" x14ac:dyDescent="0.25">
      <c r="A840" s="293"/>
      <c r="B840" s="294" t="s">
        <v>192</v>
      </c>
      <c r="C840" s="295"/>
      <c r="D840" s="295"/>
      <c r="E840" s="295"/>
      <c r="F840" s="295"/>
      <c r="G840" s="295"/>
      <c r="H840" s="295"/>
      <c r="I840" s="295"/>
      <c r="J840" s="296"/>
      <c r="K840" s="297">
        <v>2863408.28</v>
      </c>
      <c r="L840" s="297"/>
      <c r="M840" s="297"/>
      <c r="N840" s="297"/>
      <c r="O840" s="298"/>
      <c r="AU840" s="114"/>
      <c r="AV840" s="115"/>
      <c r="AY840" s="114"/>
      <c r="BA840" s="114" t="s">
        <v>192</v>
      </c>
    </row>
    <row r="841" spans="1:53" ht="15.75" x14ac:dyDescent="0.25">
      <c r="A841" s="278" t="s">
        <v>2021</v>
      </c>
      <c r="B841" s="278"/>
      <c r="C841" s="278"/>
      <c r="D841" s="278"/>
      <c r="E841" s="278"/>
      <c r="F841" s="278"/>
      <c r="G841" s="278"/>
      <c r="H841" s="278"/>
      <c r="I841" s="278"/>
      <c r="J841" s="278"/>
      <c r="K841" s="278"/>
      <c r="L841" s="278"/>
      <c r="M841" s="278"/>
      <c r="N841" s="278"/>
      <c r="O841" s="278"/>
      <c r="AU841" s="114" t="s">
        <v>2021</v>
      </c>
      <c r="AV841" s="115"/>
      <c r="AY841" s="114"/>
      <c r="BA841" s="114"/>
    </row>
    <row r="842" spans="1:53" ht="90.75" x14ac:dyDescent="0.25">
      <c r="A842" s="280" t="s">
        <v>2022</v>
      </c>
      <c r="B842" s="281" t="s">
        <v>2023</v>
      </c>
      <c r="C842" s="282"/>
      <c r="D842" s="283"/>
      <c r="E842" s="284" t="s">
        <v>2024</v>
      </c>
      <c r="F842" s="284"/>
      <c r="G842" s="284"/>
      <c r="H842" s="285" t="s">
        <v>2025</v>
      </c>
      <c r="I842" s="303">
        <v>1</v>
      </c>
      <c r="J842" s="287">
        <v>1760874.5</v>
      </c>
      <c r="K842" s="287">
        <v>1760874.5</v>
      </c>
      <c r="L842" s="287" t="s">
        <v>200</v>
      </c>
      <c r="M842" s="287">
        <v>352174.9</v>
      </c>
      <c r="N842" s="287">
        <v>2113049.4</v>
      </c>
      <c r="O842" s="288"/>
      <c r="AU842" s="114"/>
      <c r="AV842" s="115"/>
      <c r="AW842" s="112" t="s">
        <v>2023</v>
      </c>
      <c r="AX842" s="112" t="s">
        <v>2024</v>
      </c>
      <c r="AY842" s="114"/>
      <c r="BA842" s="114"/>
    </row>
    <row r="843" spans="1:53" ht="19.5" x14ac:dyDescent="0.25">
      <c r="A843" s="280" t="s">
        <v>2026</v>
      </c>
      <c r="B843" s="281" t="s">
        <v>2027</v>
      </c>
      <c r="C843" s="282"/>
      <c r="D843" s="283"/>
      <c r="E843" s="284" t="s">
        <v>2028</v>
      </c>
      <c r="F843" s="284"/>
      <c r="G843" s="284"/>
      <c r="H843" s="285" t="s">
        <v>526</v>
      </c>
      <c r="I843" s="303">
        <v>1</v>
      </c>
      <c r="J843" s="287">
        <v>122909.23</v>
      </c>
      <c r="K843" s="287">
        <v>122909.23</v>
      </c>
      <c r="L843" s="287" t="s">
        <v>200</v>
      </c>
      <c r="M843" s="287">
        <v>24581.85</v>
      </c>
      <c r="N843" s="287">
        <v>147491.07999999999</v>
      </c>
      <c r="O843" s="288"/>
      <c r="AU843" s="114"/>
      <c r="AV843" s="115"/>
      <c r="AW843" s="112" t="s">
        <v>2027</v>
      </c>
      <c r="AX843" s="112" t="s">
        <v>2028</v>
      </c>
      <c r="AY843" s="114"/>
      <c r="BA843" s="114"/>
    </row>
    <row r="844" spans="1:53" ht="19.5" x14ac:dyDescent="0.25">
      <c r="A844" s="280" t="s">
        <v>2029</v>
      </c>
      <c r="B844" s="281" t="s">
        <v>2030</v>
      </c>
      <c r="C844" s="282"/>
      <c r="D844" s="283"/>
      <c r="E844" s="284" t="s">
        <v>2031</v>
      </c>
      <c r="F844" s="284"/>
      <c r="G844" s="284"/>
      <c r="H844" s="285" t="s">
        <v>526</v>
      </c>
      <c r="I844" s="303">
        <v>3</v>
      </c>
      <c r="J844" s="287">
        <v>16497.88</v>
      </c>
      <c r="K844" s="287">
        <v>49493.64</v>
      </c>
      <c r="L844" s="287" t="s">
        <v>200</v>
      </c>
      <c r="M844" s="287">
        <v>9898.73</v>
      </c>
      <c r="N844" s="287">
        <v>59392.37</v>
      </c>
      <c r="O844" s="288"/>
      <c r="AU844" s="114"/>
      <c r="AV844" s="115"/>
      <c r="AW844" s="112" t="s">
        <v>2030</v>
      </c>
      <c r="AX844" s="112" t="s">
        <v>2031</v>
      </c>
      <c r="AY844" s="114"/>
      <c r="BA844" s="114"/>
    </row>
    <row r="845" spans="1:53" ht="19.5" x14ac:dyDescent="0.25">
      <c r="A845" s="280" t="s">
        <v>2032</v>
      </c>
      <c r="B845" s="281" t="s">
        <v>2033</v>
      </c>
      <c r="C845" s="282"/>
      <c r="D845" s="283"/>
      <c r="E845" s="284" t="s">
        <v>2034</v>
      </c>
      <c r="F845" s="284"/>
      <c r="G845" s="284"/>
      <c r="H845" s="285" t="s">
        <v>526</v>
      </c>
      <c r="I845" s="303">
        <v>1</v>
      </c>
      <c r="J845" s="287">
        <v>20933.099999999999</v>
      </c>
      <c r="K845" s="287">
        <v>20933.099999999999</v>
      </c>
      <c r="L845" s="287" t="s">
        <v>200</v>
      </c>
      <c r="M845" s="287">
        <v>4186.62</v>
      </c>
      <c r="N845" s="287">
        <v>25119.72</v>
      </c>
      <c r="O845" s="288"/>
      <c r="AU845" s="114"/>
      <c r="AV845" s="115"/>
      <c r="AW845" s="112" t="s">
        <v>2033</v>
      </c>
      <c r="AX845" s="112" t="s">
        <v>2034</v>
      </c>
      <c r="AY845" s="114"/>
      <c r="BA845" s="114"/>
    </row>
    <row r="846" spans="1:53" ht="19.5" x14ac:dyDescent="0.25">
      <c r="A846" s="280" t="s">
        <v>2035</v>
      </c>
      <c r="B846" s="281" t="s">
        <v>2036</v>
      </c>
      <c r="C846" s="282"/>
      <c r="D846" s="283"/>
      <c r="E846" s="284" t="s">
        <v>2037</v>
      </c>
      <c r="F846" s="284"/>
      <c r="G846" s="284"/>
      <c r="H846" s="285" t="s">
        <v>526</v>
      </c>
      <c r="I846" s="303">
        <v>1</v>
      </c>
      <c r="J846" s="287">
        <v>12435.57</v>
      </c>
      <c r="K846" s="287">
        <v>12435.57</v>
      </c>
      <c r="L846" s="287" t="s">
        <v>200</v>
      </c>
      <c r="M846" s="287">
        <v>2487.11</v>
      </c>
      <c r="N846" s="287">
        <v>14922.68</v>
      </c>
      <c r="O846" s="288"/>
      <c r="AU846" s="114"/>
      <c r="AV846" s="115"/>
      <c r="AW846" s="112" t="s">
        <v>2036</v>
      </c>
      <c r="AX846" s="112" t="s">
        <v>2037</v>
      </c>
      <c r="AY846" s="114"/>
      <c r="BA846" s="114"/>
    </row>
    <row r="847" spans="1:53" ht="30.75" x14ac:dyDescent="0.25">
      <c r="A847" s="280" t="s">
        <v>2038</v>
      </c>
      <c r="B847" s="281" t="s">
        <v>2039</v>
      </c>
      <c r="C847" s="282"/>
      <c r="D847" s="283"/>
      <c r="E847" s="284" t="s">
        <v>2040</v>
      </c>
      <c r="F847" s="284"/>
      <c r="G847" s="284"/>
      <c r="H847" s="285" t="s">
        <v>526</v>
      </c>
      <c r="I847" s="303">
        <v>1</v>
      </c>
      <c r="J847" s="287">
        <v>11734.99</v>
      </c>
      <c r="K847" s="287">
        <v>11734.99</v>
      </c>
      <c r="L847" s="287" t="s">
        <v>200</v>
      </c>
      <c r="M847" s="287">
        <v>2347</v>
      </c>
      <c r="N847" s="287">
        <v>14081.99</v>
      </c>
      <c r="O847" s="288"/>
      <c r="AU847" s="114"/>
      <c r="AV847" s="115"/>
      <c r="AW847" s="112" t="s">
        <v>2039</v>
      </c>
      <c r="AX847" s="112" t="s">
        <v>2040</v>
      </c>
      <c r="AY847" s="114"/>
      <c r="BA847" s="114"/>
    </row>
    <row r="848" spans="1:53" ht="19.5" x14ac:dyDescent="0.25">
      <c r="A848" s="280" t="s">
        <v>2041</v>
      </c>
      <c r="B848" s="281" t="s">
        <v>2042</v>
      </c>
      <c r="C848" s="282"/>
      <c r="D848" s="283"/>
      <c r="E848" s="284" t="s">
        <v>2043</v>
      </c>
      <c r="F848" s="284"/>
      <c r="G848" s="284"/>
      <c r="H848" s="285" t="s">
        <v>526</v>
      </c>
      <c r="I848" s="303">
        <v>1</v>
      </c>
      <c r="J848" s="287">
        <v>7373.19</v>
      </c>
      <c r="K848" s="287">
        <v>7373.19</v>
      </c>
      <c r="L848" s="287" t="s">
        <v>200</v>
      </c>
      <c r="M848" s="287">
        <v>1474.64</v>
      </c>
      <c r="N848" s="287">
        <v>8847.83</v>
      </c>
      <c r="O848" s="288"/>
      <c r="AU848" s="114"/>
      <c r="AV848" s="115"/>
      <c r="AW848" s="112" t="s">
        <v>2042</v>
      </c>
      <c r="AX848" s="112" t="s">
        <v>2043</v>
      </c>
      <c r="AY848" s="114"/>
      <c r="BA848" s="114"/>
    </row>
    <row r="849" spans="1:53" ht="19.5" x14ac:dyDescent="0.25">
      <c r="A849" s="280" t="s">
        <v>2044</v>
      </c>
      <c r="B849" s="281" t="s">
        <v>2045</v>
      </c>
      <c r="C849" s="282"/>
      <c r="D849" s="283"/>
      <c r="E849" s="284" t="s">
        <v>2046</v>
      </c>
      <c r="F849" s="284"/>
      <c r="G849" s="284"/>
      <c r="H849" s="285" t="s">
        <v>526</v>
      </c>
      <c r="I849" s="303">
        <v>1</v>
      </c>
      <c r="J849" s="287">
        <v>10678.41</v>
      </c>
      <c r="K849" s="287">
        <v>10678.41</v>
      </c>
      <c r="L849" s="287" t="s">
        <v>200</v>
      </c>
      <c r="M849" s="287">
        <v>2135.6799999999998</v>
      </c>
      <c r="N849" s="287">
        <v>12814.09</v>
      </c>
      <c r="O849" s="288"/>
      <c r="AU849" s="114"/>
      <c r="AV849" s="115"/>
      <c r="AW849" s="112" t="s">
        <v>2045</v>
      </c>
      <c r="AX849" s="112" t="s">
        <v>2046</v>
      </c>
      <c r="AY849" s="114"/>
      <c r="BA849" s="114"/>
    </row>
    <row r="850" spans="1:53" ht="19.5" x14ac:dyDescent="0.25">
      <c r="A850" s="280" t="s">
        <v>2047</v>
      </c>
      <c r="B850" s="281" t="s">
        <v>2048</v>
      </c>
      <c r="C850" s="282"/>
      <c r="D850" s="283"/>
      <c r="E850" s="284" t="s">
        <v>2043</v>
      </c>
      <c r="F850" s="284"/>
      <c r="G850" s="284"/>
      <c r="H850" s="285" t="s">
        <v>526</v>
      </c>
      <c r="I850" s="303">
        <v>1</v>
      </c>
      <c r="J850" s="287">
        <v>7373.19</v>
      </c>
      <c r="K850" s="287">
        <v>7373.19</v>
      </c>
      <c r="L850" s="287" t="s">
        <v>200</v>
      </c>
      <c r="M850" s="287">
        <v>1474.64</v>
      </c>
      <c r="N850" s="287">
        <v>8847.83</v>
      </c>
      <c r="O850" s="288"/>
      <c r="AU850" s="114"/>
      <c r="AV850" s="115"/>
      <c r="AW850" s="112" t="s">
        <v>2048</v>
      </c>
      <c r="AX850" s="112" t="s">
        <v>2043</v>
      </c>
      <c r="AY850" s="114"/>
      <c r="BA850" s="114"/>
    </row>
    <row r="851" spans="1:53" ht="30.75" x14ac:dyDescent="0.25">
      <c r="A851" s="280" t="s">
        <v>2049</v>
      </c>
      <c r="B851" s="281" t="s">
        <v>2050</v>
      </c>
      <c r="C851" s="282"/>
      <c r="D851" s="283"/>
      <c r="E851" s="284" t="s">
        <v>2051</v>
      </c>
      <c r="F851" s="284"/>
      <c r="G851" s="284"/>
      <c r="H851" s="285" t="s">
        <v>526</v>
      </c>
      <c r="I851" s="303">
        <v>1</v>
      </c>
      <c r="J851" s="287">
        <v>18051.599999999999</v>
      </c>
      <c r="K851" s="287">
        <v>18051.599999999999</v>
      </c>
      <c r="L851" s="287" t="s">
        <v>200</v>
      </c>
      <c r="M851" s="287">
        <v>3610.32</v>
      </c>
      <c r="N851" s="287">
        <v>21661.919999999998</v>
      </c>
      <c r="O851" s="288"/>
      <c r="AU851" s="114"/>
      <c r="AV851" s="115"/>
      <c r="AW851" s="112" t="s">
        <v>2050</v>
      </c>
      <c r="AX851" s="112" t="s">
        <v>2051</v>
      </c>
      <c r="AY851" s="114"/>
      <c r="BA851" s="114"/>
    </row>
    <row r="852" spans="1:53" ht="19.5" x14ac:dyDescent="0.25">
      <c r="A852" s="280" t="s">
        <v>2052</v>
      </c>
      <c r="B852" s="281" t="s">
        <v>2053</v>
      </c>
      <c r="C852" s="282"/>
      <c r="D852" s="283"/>
      <c r="E852" s="284" t="s">
        <v>2054</v>
      </c>
      <c r="F852" s="284"/>
      <c r="G852" s="284"/>
      <c r="H852" s="285" t="s">
        <v>526</v>
      </c>
      <c r="I852" s="303">
        <v>1</v>
      </c>
      <c r="J852" s="287">
        <v>20661.91</v>
      </c>
      <c r="K852" s="287">
        <v>20661.91</v>
      </c>
      <c r="L852" s="287" t="s">
        <v>200</v>
      </c>
      <c r="M852" s="287">
        <v>4132.38</v>
      </c>
      <c r="N852" s="287">
        <v>24794.29</v>
      </c>
      <c r="O852" s="288"/>
      <c r="AU852" s="114"/>
      <c r="AV852" s="115"/>
      <c r="AW852" s="112" t="s">
        <v>2053</v>
      </c>
      <c r="AX852" s="112" t="s">
        <v>2054</v>
      </c>
      <c r="AY852" s="114"/>
      <c r="BA852" s="114"/>
    </row>
    <row r="853" spans="1:53" ht="19.5" x14ac:dyDescent="0.25">
      <c r="A853" s="280" t="s">
        <v>2055</v>
      </c>
      <c r="B853" s="281" t="s">
        <v>2056</v>
      </c>
      <c r="C853" s="282"/>
      <c r="D853" s="283"/>
      <c r="E853" s="284" t="s">
        <v>2057</v>
      </c>
      <c r="F853" s="284"/>
      <c r="G853" s="284"/>
      <c r="H853" s="285" t="s">
        <v>526</v>
      </c>
      <c r="I853" s="303">
        <v>2</v>
      </c>
      <c r="J853" s="287">
        <v>10316.83</v>
      </c>
      <c r="K853" s="287">
        <v>20633.66</v>
      </c>
      <c r="L853" s="287" t="s">
        <v>200</v>
      </c>
      <c r="M853" s="287">
        <v>4126.7299999999996</v>
      </c>
      <c r="N853" s="287">
        <v>24760.39</v>
      </c>
      <c r="O853" s="288"/>
      <c r="AU853" s="114"/>
      <c r="AV853" s="115"/>
      <c r="AW853" s="112" t="s">
        <v>2056</v>
      </c>
      <c r="AX853" s="112" t="s">
        <v>2057</v>
      </c>
      <c r="AY853" s="114"/>
      <c r="BA853" s="114"/>
    </row>
    <row r="854" spans="1:53" ht="19.5" x14ac:dyDescent="0.25">
      <c r="A854" s="280" t="s">
        <v>2058</v>
      </c>
      <c r="B854" s="281" t="s">
        <v>2059</v>
      </c>
      <c r="C854" s="282"/>
      <c r="D854" s="283"/>
      <c r="E854" s="284" t="s">
        <v>2060</v>
      </c>
      <c r="F854" s="284"/>
      <c r="G854" s="284"/>
      <c r="H854" s="285" t="s">
        <v>526</v>
      </c>
      <c r="I854" s="303">
        <v>1</v>
      </c>
      <c r="J854" s="287">
        <v>1344.67</v>
      </c>
      <c r="K854" s="287">
        <v>1344.67</v>
      </c>
      <c r="L854" s="287" t="s">
        <v>200</v>
      </c>
      <c r="M854" s="287">
        <v>268.93</v>
      </c>
      <c r="N854" s="287">
        <v>1613.6</v>
      </c>
      <c r="O854" s="288"/>
      <c r="AU854" s="114"/>
      <c r="AV854" s="115"/>
      <c r="AW854" s="112" t="s">
        <v>2059</v>
      </c>
      <c r="AX854" s="112" t="s">
        <v>2060</v>
      </c>
      <c r="AY854" s="114"/>
      <c r="BA854" s="114"/>
    </row>
    <row r="855" spans="1:53" ht="19.5" x14ac:dyDescent="0.25">
      <c r="A855" s="280" t="s">
        <v>2061</v>
      </c>
      <c r="B855" s="281" t="s">
        <v>2062</v>
      </c>
      <c r="C855" s="282"/>
      <c r="D855" s="283"/>
      <c r="E855" s="284" t="s">
        <v>2060</v>
      </c>
      <c r="F855" s="284"/>
      <c r="G855" s="284"/>
      <c r="H855" s="285" t="s">
        <v>526</v>
      </c>
      <c r="I855" s="303">
        <v>1</v>
      </c>
      <c r="J855" s="287">
        <v>1344.67</v>
      </c>
      <c r="K855" s="287">
        <v>1344.67</v>
      </c>
      <c r="L855" s="287" t="s">
        <v>200</v>
      </c>
      <c r="M855" s="287">
        <v>268.93</v>
      </c>
      <c r="N855" s="287">
        <v>1613.6</v>
      </c>
      <c r="O855" s="288"/>
      <c r="AU855" s="114"/>
      <c r="AV855" s="115"/>
      <c r="AW855" s="112" t="s">
        <v>2062</v>
      </c>
      <c r="AX855" s="112" t="s">
        <v>2060</v>
      </c>
      <c r="AY855" s="114"/>
      <c r="BA855" s="114"/>
    </row>
    <row r="856" spans="1:53" ht="19.5" x14ac:dyDescent="0.25">
      <c r="A856" s="280" t="s">
        <v>2063</v>
      </c>
      <c r="B856" s="281" t="s">
        <v>2064</v>
      </c>
      <c r="C856" s="282"/>
      <c r="D856" s="283"/>
      <c r="E856" s="284" t="s">
        <v>2065</v>
      </c>
      <c r="F856" s="284"/>
      <c r="G856" s="284"/>
      <c r="H856" s="285" t="s">
        <v>526</v>
      </c>
      <c r="I856" s="303">
        <v>1</v>
      </c>
      <c r="J856" s="287">
        <v>6553.97</v>
      </c>
      <c r="K856" s="287">
        <v>6553.97</v>
      </c>
      <c r="L856" s="287" t="s">
        <v>200</v>
      </c>
      <c r="M856" s="287">
        <v>1310.79</v>
      </c>
      <c r="N856" s="287">
        <v>7864.76</v>
      </c>
      <c r="O856" s="288"/>
      <c r="AU856" s="114"/>
      <c r="AV856" s="115"/>
      <c r="AW856" s="112" t="s">
        <v>2064</v>
      </c>
      <c r="AX856" s="112" t="s">
        <v>2065</v>
      </c>
      <c r="AY856" s="114"/>
      <c r="BA856" s="114"/>
    </row>
    <row r="857" spans="1:53" ht="30.75" x14ac:dyDescent="0.25">
      <c r="A857" s="280" t="s">
        <v>2066</v>
      </c>
      <c r="B857" s="281" t="s">
        <v>2067</v>
      </c>
      <c r="C857" s="282"/>
      <c r="D857" s="283"/>
      <c r="E857" s="284" t="s">
        <v>2068</v>
      </c>
      <c r="F857" s="284"/>
      <c r="G857" s="284"/>
      <c r="H857" s="285" t="s">
        <v>526</v>
      </c>
      <c r="I857" s="303">
        <v>1</v>
      </c>
      <c r="J857" s="287">
        <v>26498.31</v>
      </c>
      <c r="K857" s="287">
        <v>26498.31</v>
      </c>
      <c r="L857" s="287" t="s">
        <v>200</v>
      </c>
      <c r="M857" s="287">
        <v>5299.66</v>
      </c>
      <c r="N857" s="287">
        <v>31797.97</v>
      </c>
      <c r="O857" s="288"/>
      <c r="AU857" s="114"/>
      <c r="AV857" s="115"/>
      <c r="AW857" s="112" t="s">
        <v>2067</v>
      </c>
      <c r="AX857" s="112" t="s">
        <v>2068</v>
      </c>
      <c r="AY857" s="114"/>
      <c r="BA857" s="114"/>
    </row>
    <row r="858" spans="1:53" ht="19.5" x14ac:dyDescent="0.25">
      <c r="A858" s="280" t="s">
        <v>2069</v>
      </c>
      <c r="B858" s="281" t="s">
        <v>2070</v>
      </c>
      <c r="C858" s="282"/>
      <c r="D858" s="283"/>
      <c r="E858" s="284" t="s">
        <v>2071</v>
      </c>
      <c r="F858" s="284"/>
      <c r="G858" s="284"/>
      <c r="H858" s="285" t="s">
        <v>526</v>
      </c>
      <c r="I858" s="303">
        <v>1</v>
      </c>
      <c r="J858" s="287">
        <v>13096.6</v>
      </c>
      <c r="K858" s="287">
        <v>13096.6</v>
      </c>
      <c r="L858" s="287" t="s">
        <v>200</v>
      </c>
      <c r="M858" s="287">
        <v>2619.3200000000002</v>
      </c>
      <c r="N858" s="287">
        <v>15715.92</v>
      </c>
      <c r="O858" s="288"/>
      <c r="AU858" s="114"/>
      <c r="AV858" s="115"/>
      <c r="AW858" s="112" t="s">
        <v>2070</v>
      </c>
      <c r="AX858" s="112" t="s">
        <v>2071</v>
      </c>
      <c r="AY858" s="114"/>
      <c r="BA858" s="114"/>
    </row>
    <row r="859" spans="1:53" ht="19.5" x14ac:dyDescent="0.25">
      <c r="A859" s="280" t="s">
        <v>2072</v>
      </c>
      <c r="B859" s="281" t="s">
        <v>2073</v>
      </c>
      <c r="C859" s="282"/>
      <c r="D859" s="283"/>
      <c r="E859" s="284" t="s">
        <v>2074</v>
      </c>
      <c r="F859" s="284"/>
      <c r="G859" s="284"/>
      <c r="H859" s="285" t="s">
        <v>526</v>
      </c>
      <c r="I859" s="303">
        <v>1</v>
      </c>
      <c r="J859" s="287">
        <v>17396.25</v>
      </c>
      <c r="K859" s="287">
        <v>17396.25</v>
      </c>
      <c r="L859" s="287" t="s">
        <v>200</v>
      </c>
      <c r="M859" s="287">
        <v>3479.25</v>
      </c>
      <c r="N859" s="287">
        <v>20875.5</v>
      </c>
      <c r="O859" s="288"/>
      <c r="AU859" s="114"/>
      <c r="AV859" s="115"/>
      <c r="AW859" s="112" t="s">
        <v>2073</v>
      </c>
      <c r="AX859" s="112" t="s">
        <v>2074</v>
      </c>
      <c r="AY859" s="114"/>
      <c r="BA859" s="114"/>
    </row>
    <row r="860" spans="1:53" ht="19.5" x14ac:dyDescent="0.25">
      <c r="A860" s="280" t="s">
        <v>2075</v>
      </c>
      <c r="B860" s="281" t="s">
        <v>2076</v>
      </c>
      <c r="C860" s="282"/>
      <c r="D860" s="283"/>
      <c r="E860" s="284" t="s">
        <v>2077</v>
      </c>
      <c r="F860" s="284"/>
      <c r="G860" s="284"/>
      <c r="H860" s="285" t="s">
        <v>526</v>
      </c>
      <c r="I860" s="303">
        <v>1</v>
      </c>
      <c r="J860" s="287">
        <v>8926.92</v>
      </c>
      <c r="K860" s="287">
        <v>8926.92</v>
      </c>
      <c r="L860" s="287" t="s">
        <v>200</v>
      </c>
      <c r="M860" s="287">
        <v>1785.38</v>
      </c>
      <c r="N860" s="287">
        <v>10712.3</v>
      </c>
      <c r="O860" s="288"/>
      <c r="AU860" s="114"/>
      <c r="AV860" s="115"/>
      <c r="AW860" s="112" t="s">
        <v>2076</v>
      </c>
      <c r="AX860" s="112" t="s">
        <v>2077</v>
      </c>
      <c r="AY860" s="114"/>
      <c r="BA860" s="114"/>
    </row>
    <row r="861" spans="1:53" ht="19.5" x14ac:dyDescent="0.25">
      <c r="A861" s="280" t="s">
        <v>2078</v>
      </c>
      <c r="B861" s="281" t="s">
        <v>2079</v>
      </c>
      <c r="C861" s="282"/>
      <c r="D861" s="283"/>
      <c r="E861" s="284" t="s">
        <v>2057</v>
      </c>
      <c r="F861" s="284"/>
      <c r="G861" s="284"/>
      <c r="H861" s="285" t="s">
        <v>526</v>
      </c>
      <c r="I861" s="303">
        <v>1</v>
      </c>
      <c r="J861" s="287">
        <v>10316.83</v>
      </c>
      <c r="K861" s="287">
        <v>10316.83</v>
      </c>
      <c r="L861" s="287" t="s">
        <v>200</v>
      </c>
      <c r="M861" s="287">
        <v>2063.37</v>
      </c>
      <c r="N861" s="287">
        <v>12380.2</v>
      </c>
      <c r="O861" s="288"/>
      <c r="AU861" s="114"/>
      <c r="AV861" s="115"/>
      <c r="AW861" s="112" t="s">
        <v>2079</v>
      </c>
      <c r="AX861" s="112" t="s">
        <v>2057</v>
      </c>
      <c r="AY861" s="114"/>
      <c r="BA861" s="114"/>
    </row>
    <row r="862" spans="1:53" ht="19.5" x14ac:dyDescent="0.25">
      <c r="A862" s="280" t="s">
        <v>2080</v>
      </c>
      <c r="B862" s="281" t="s">
        <v>2081</v>
      </c>
      <c r="C862" s="282"/>
      <c r="D862" s="283"/>
      <c r="E862" s="284" t="s">
        <v>2060</v>
      </c>
      <c r="F862" s="284"/>
      <c r="G862" s="284"/>
      <c r="H862" s="285" t="s">
        <v>526</v>
      </c>
      <c r="I862" s="303">
        <v>1</v>
      </c>
      <c r="J862" s="287">
        <v>1344.67</v>
      </c>
      <c r="K862" s="287">
        <v>1344.67</v>
      </c>
      <c r="L862" s="287" t="s">
        <v>200</v>
      </c>
      <c r="M862" s="287">
        <v>268.93</v>
      </c>
      <c r="N862" s="287">
        <v>1613.6</v>
      </c>
      <c r="O862" s="288"/>
      <c r="AU862" s="114"/>
      <c r="AV862" s="115"/>
      <c r="AW862" s="112" t="s">
        <v>2081</v>
      </c>
      <c r="AX862" s="112" t="s">
        <v>2060</v>
      </c>
      <c r="AY862" s="114"/>
      <c r="BA862" s="114"/>
    </row>
    <row r="863" spans="1:53" ht="19.5" x14ac:dyDescent="0.25">
      <c r="A863" s="280" t="s">
        <v>2082</v>
      </c>
      <c r="B863" s="281" t="s">
        <v>2083</v>
      </c>
      <c r="C863" s="282"/>
      <c r="D863" s="283"/>
      <c r="E863" s="284" t="s">
        <v>2065</v>
      </c>
      <c r="F863" s="284"/>
      <c r="G863" s="284"/>
      <c r="H863" s="285" t="s">
        <v>526</v>
      </c>
      <c r="I863" s="303">
        <v>1</v>
      </c>
      <c r="J863" s="287">
        <v>6553.97</v>
      </c>
      <c r="K863" s="287">
        <v>6553.97</v>
      </c>
      <c r="L863" s="287" t="s">
        <v>200</v>
      </c>
      <c r="M863" s="287">
        <v>1310.79</v>
      </c>
      <c r="N863" s="287">
        <v>7864.76</v>
      </c>
      <c r="O863" s="288"/>
      <c r="AU863" s="114"/>
      <c r="AV863" s="115"/>
      <c r="AW863" s="112" t="s">
        <v>2083</v>
      </c>
      <c r="AX863" s="112" t="s">
        <v>2065</v>
      </c>
      <c r="AY863" s="114"/>
      <c r="BA863" s="114"/>
    </row>
    <row r="864" spans="1:53" ht="19.5" x14ac:dyDescent="0.25">
      <c r="A864" s="280" t="s">
        <v>2084</v>
      </c>
      <c r="B864" s="281" t="s">
        <v>2085</v>
      </c>
      <c r="C864" s="282"/>
      <c r="D864" s="283"/>
      <c r="E864" s="284" t="s">
        <v>2077</v>
      </c>
      <c r="F864" s="284"/>
      <c r="G864" s="284"/>
      <c r="H864" s="285" t="s">
        <v>526</v>
      </c>
      <c r="I864" s="303">
        <v>1</v>
      </c>
      <c r="J864" s="287">
        <v>8926.92</v>
      </c>
      <c r="K864" s="287">
        <v>8926.92</v>
      </c>
      <c r="L864" s="287" t="s">
        <v>200</v>
      </c>
      <c r="M864" s="287">
        <v>1785.38</v>
      </c>
      <c r="N864" s="287">
        <v>10712.3</v>
      </c>
      <c r="O864" s="288"/>
      <c r="AU864" s="114"/>
      <c r="AV864" s="115"/>
      <c r="AW864" s="112" t="s">
        <v>2085</v>
      </c>
      <c r="AX864" s="112" t="s">
        <v>2077</v>
      </c>
      <c r="AY864" s="114"/>
      <c r="BA864" s="114"/>
    </row>
    <row r="865" spans="1:53" ht="19.5" x14ac:dyDescent="0.25">
      <c r="A865" s="280" t="s">
        <v>2086</v>
      </c>
      <c r="B865" s="281" t="s">
        <v>2087</v>
      </c>
      <c r="C865" s="282"/>
      <c r="D865" s="283"/>
      <c r="E865" s="284" t="s">
        <v>2057</v>
      </c>
      <c r="F865" s="284"/>
      <c r="G865" s="284"/>
      <c r="H865" s="285" t="s">
        <v>526</v>
      </c>
      <c r="I865" s="303">
        <v>1</v>
      </c>
      <c r="J865" s="287">
        <v>10316.83</v>
      </c>
      <c r="K865" s="287">
        <v>10316.83</v>
      </c>
      <c r="L865" s="287" t="s">
        <v>200</v>
      </c>
      <c r="M865" s="287">
        <v>2063.37</v>
      </c>
      <c r="N865" s="287">
        <v>12380.2</v>
      </c>
      <c r="O865" s="288"/>
      <c r="AU865" s="114"/>
      <c r="AV865" s="115"/>
      <c r="AW865" s="112" t="s">
        <v>2087</v>
      </c>
      <c r="AX865" s="112" t="s">
        <v>2057</v>
      </c>
      <c r="AY865" s="114"/>
      <c r="BA865" s="114"/>
    </row>
    <row r="866" spans="1:53" ht="19.5" x14ac:dyDescent="0.25">
      <c r="A866" s="280" t="s">
        <v>2088</v>
      </c>
      <c r="B866" s="281" t="s">
        <v>2089</v>
      </c>
      <c r="C866" s="282"/>
      <c r="D866" s="283"/>
      <c r="E866" s="284" t="s">
        <v>2090</v>
      </c>
      <c r="F866" s="284"/>
      <c r="G866" s="284"/>
      <c r="H866" s="285" t="s">
        <v>526</v>
      </c>
      <c r="I866" s="303">
        <v>1</v>
      </c>
      <c r="J866" s="287">
        <v>13492.09</v>
      </c>
      <c r="K866" s="287">
        <v>13492.09</v>
      </c>
      <c r="L866" s="287" t="s">
        <v>200</v>
      </c>
      <c r="M866" s="287">
        <v>2698.42</v>
      </c>
      <c r="N866" s="287">
        <v>16190.51</v>
      </c>
      <c r="O866" s="288"/>
      <c r="AU866" s="114"/>
      <c r="AV866" s="115"/>
      <c r="AW866" s="112" t="s">
        <v>2089</v>
      </c>
      <c r="AX866" s="112" t="s">
        <v>2090</v>
      </c>
      <c r="AY866" s="114"/>
      <c r="BA866" s="114"/>
    </row>
    <row r="867" spans="1:53" ht="19.5" x14ac:dyDescent="0.25">
      <c r="A867" s="280" t="s">
        <v>2091</v>
      </c>
      <c r="B867" s="281" t="s">
        <v>2092</v>
      </c>
      <c r="C867" s="282"/>
      <c r="D867" s="283"/>
      <c r="E867" s="284" t="s">
        <v>2074</v>
      </c>
      <c r="F867" s="284"/>
      <c r="G867" s="284"/>
      <c r="H867" s="285" t="s">
        <v>526</v>
      </c>
      <c r="I867" s="303">
        <v>2</v>
      </c>
      <c r="J867" s="287">
        <v>17396.22</v>
      </c>
      <c r="K867" s="287">
        <v>34792.44</v>
      </c>
      <c r="L867" s="287" t="s">
        <v>200</v>
      </c>
      <c r="M867" s="287">
        <v>6958.49</v>
      </c>
      <c r="N867" s="287">
        <v>41750.93</v>
      </c>
      <c r="O867" s="288"/>
      <c r="AU867" s="114"/>
      <c r="AV867" s="115"/>
      <c r="AW867" s="112" t="s">
        <v>2092</v>
      </c>
      <c r="AX867" s="112" t="s">
        <v>2074</v>
      </c>
      <c r="AY867" s="114"/>
      <c r="BA867" s="114"/>
    </row>
    <row r="868" spans="1:53" ht="19.5" x14ac:dyDescent="0.25">
      <c r="A868" s="280" t="s">
        <v>2093</v>
      </c>
      <c r="B868" s="281" t="s">
        <v>2094</v>
      </c>
      <c r="C868" s="282"/>
      <c r="D868" s="283"/>
      <c r="E868" s="284" t="s">
        <v>2095</v>
      </c>
      <c r="F868" s="284"/>
      <c r="G868" s="284"/>
      <c r="H868" s="285" t="s">
        <v>526</v>
      </c>
      <c r="I868" s="303">
        <v>1</v>
      </c>
      <c r="J868" s="287">
        <v>13672.91</v>
      </c>
      <c r="K868" s="287">
        <v>13672.91</v>
      </c>
      <c r="L868" s="287" t="s">
        <v>200</v>
      </c>
      <c r="M868" s="287">
        <v>2734.58</v>
      </c>
      <c r="N868" s="287">
        <v>16407.490000000002</v>
      </c>
      <c r="O868" s="288"/>
      <c r="AU868" s="114"/>
      <c r="AV868" s="115"/>
      <c r="AW868" s="112" t="s">
        <v>2094</v>
      </c>
      <c r="AX868" s="112" t="s">
        <v>2095</v>
      </c>
      <c r="AY868" s="114"/>
      <c r="BA868" s="114"/>
    </row>
    <row r="869" spans="1:53" ht="19.5" x14ac:dyDescent="0.25">
      <c r="A869" s="280" t="s">
        <v>2096</v>
      </c>
      <c r="B869" s="281" t="s">
        <v>2097</v>
      </c>
      <c r="C869" s="282"/>
      <c r="D869" s="283"/>
      <c r="E869" s="284" t="s">
        <v>2098</v>
      </c>
      <c r="F869" s="284"/>
      <c r="G869" s="284"/>
      <c r="H869" s="285" t="s">
        <v>526</v>
      </c>
      <c r="I869" s="303">
        <v>1</v>
      </c>
      <c r="J869" s="287">
        <v>7073.24</v>
      </c>
      <c r="K869" s="287">
        <v>7073.24</v>
      </c>
      <c r="L869" s="287" t="s">
        <v>200</v>
      </c>
      <c r="M869" s="287">
        <v>1414.65</v>
      </c>
      <c r="N869" s="287">
        <v>8487.89</v>
      </c>
      <c r="O869" s="288"/>
      <c r="AU869" s="114"/>
      <c r="AV869" s="115"/>
      <c r="AW869" s="112" t="s">
        <v>2097</v>
      </c>
      <c r="AX869" s="112" t="s">
        <v>2098</v>
      </c>
      <c r="AY869" s="114"/>
      <c r="BA869" s="114"/>
    </row>
    <row r="870" spans="1:53" ht="30.75" x14ac:dyDescent="0.25">
      <c r="A870" s="280" t="s">
        <v>2099</v>
      </c>
      <c r="B870" s="281" t="s">
        <v>2100</v>
      </c>
      <c r="C870" s="282"/>
      <c r="D870" s="283"/>
      <c r="E870" s="284" t="s">
        <v>2101</v>
      </c>
      <c r="F870" s="284"/>
      <c r="G870" s="284"/>
      <c r="H870" s="285" t="s">
        <v>526</v>
      </c>
      <c r="I870" s="303">
        <v>1</v>
      </c>
      <c r="J870" s="287">
        <v>9599.2800000000007</v>
      </c>
      <c r="K870" s="287">
        <v>9599.2800000000007</v>
      </c>
      <c r="L870" s="287" t="s">
        <v>200</v>
      </c>
      <c r="M870" s="287">
        <v>1919.86</v>
      </c>
      <c r="N870" s="287">
        <v>11519.14</v>
      </c>
      <c r="O870" s="288"/>
      <c r="AU870" s="114"/>
      <c r="AV870" s="115"/>
      <c r="AW870" s="112" t="s">
        <v>2100</v>
      </c>
      <c r="AX870" s="112" t="s">
        <v>2101</v>
      </c>
      <c r="AY870" s="114"/>
      <c r="BA870" s="114"/>
    </row>
    <row r="871" spans="1:53" ht="19.5" x14ac:dyDescent="0.25">
      <c r="A871" s="280" t="s">
        <v>2102</v>
      </c>
      <c r="B871" s="281" t="s">
        <v>2103</v>
      </c>
      <c r="C871" s="282"/>
      <c r="D871" s="283"/>
      <c r="E871" s="284" t="s">
        <v>2104</v>
      </c>
      <c r="F871" s="284"/>
      <c r="G871" s="284"/>
      <c r="H871" s="285" t="s">
        <v>526</v>
      </c>
      <c r="I871" s="303">
        <v>1</v>
      </c>
      <c r="J871" s="287">
        <v>23176.14</v>
      </c>
      <c r="K871" s="287">
        <v>23176.14</v>
      </c>
      <c r="L871" s="287" t="s">
        <v>200</v>
      </c>
      <c r="M871" s="287">
        <v>4635.2299999999996</v>
      </c>
      <c r="N871" s="287">
        <v>27811.37</v>
      </c>
      <c r="O871" s="288"/>
      <c r="AU871" s="114"/>
      <c r="AV871" s="115"/>
      <c r="AW871" s="112" t="s">
        <v>2103</v>
      </c>
      <c r="AX871" s="112" t="s">
        <v>2104</v>
      </c>
      <c r="AY871" s="114"/>
      <c r="BA871" s="114"/>
    </row>
    <row r="872" spans="1:53" ht="30.75" x14ac:dyDescent="0.25">
      <c r="A872" s="280" t="s">
        <v>2105</v>
      </c>
      <c r="B872" s="281" t="s">
        <v>2106</v>
      </c>
      <c r="C872" s="282"/>
      <c r="D872" s="283"/>
      <c r="E872" s="284" t="s">
        <v>2051</v>
      </c>
      <c r="F872" s="284"/>
      <c r="G872" s="284"/>
      <c r="H872" s="285" t="s">
        <v>526</v>
      </c>
      <c r="I872" s="303">
        <v>4</v>
      </c>
      <c r="J872" s="287">
        <v>18051.63</v>
      </c>
      <c r="K872" s="287">
        <v>72206.52</v>
      </c>
      <c r="L872" s="287" t="s">
        <v>200</v>
      </c>
      <c r="M872" s="287">
        <v>14441.3</v>
      </c>
      <c r="N872" s="287">
        <v>86647.82</v>
      </c>
      <c r="O872" s="288"/>
      <c r="AU872" s="114"/>
      <c r="AV872" s="115"/>
      <c r="AW872" s="112" t="s">
        <v>2106</v>
      </c>
      <c r="AX872" s="112" t="s">
        <v>2051</v>
      </c>
      <c r="AY872" s="114"/>
      <c r="BA872" s="114"/>
    </row>
    <row r="873" spans="1:53" ht="19.5" x14ac:dyDescent="0.25">
      <c r="A873" s="280" t="s">
        <v>2107</v>
      </c>
      <c r="B873" s="281" t="s">
        <v>2108</v>
      </c>
      <c r="C873" s="282"/>
      <c r="D873" s="283"/>
      <c r="E873" s="284" t="s">
        <v>2054</v>
      </c>
      <c r="F873" s="284"/>
      <c r="G873" s="284"/>
      <c r="H873" s="285" t="s">
        <v>526</v>
      </c>
      <c r="I873" s="303">
        <v>1</v>
      </c>
      <c r="J873" s="287">
        <v>20661.91</v>
      </c>
      <c r="K873" s="287">
        <v>20661.91</v>
      </c>
      <c r="L873" s="287" t="s">
        <v>200</v>
      </c>
      <c r="M873" s="287">
        <v>4132.38</v>
      </c>
      <c r="N873" s="287">
        <v>24794.29</v>
      </c>
      <c r="O873" s="288"/>
      <c r="AU873" s="114"/>
      <c r="AV873" s="115"/>
      <c r="AW873" s="112" t="s">
        <v>2108</v>
      </c>
      <c r="AX873" s="112" t="s">
        <v>2054</v>
      </c>
      <c r="AY873" s="114"/>
      <c r="BA873" s="114"/>
    </row>
    <row r="874" spans="1:53" ht="19.5" x14ac:dyDescent="0.25">
      <c r="A874" s="280" t="s">
        <v>2109</v>
      </c>
      <c r="B874" s="281" t="s">
        <v>2110</v>
      </c>
      <c r="C874" s="282"/>
      <c r="D874" s="283"/>
      <c r="E874" s="284" t="s">
        <v>2060</v>
      </c>
      <c r="F874" s="284"/>
      <c r="G874" s="284"/>
      <c r="H874" s="285" t="s">
        <v>526</v>
      </c>
      <c r="I874" s="303">
        <v>1</v>
      </c>
      <c r="J874" s="287">
        <v>1344.67</v>
      </c>
      <c r="K874" s="287">
        <v>1344.67</v>
      </c>
      <c r="L874" s="287" t="s">
        <v>200</v>
      </c>
      <c r="M874" s="287">
        <v>268.93</v>
      </c>
      <c r="N874" s="287">
        <v>1613.6</v>
      </c>
      <c r="O874" s="288"/>
      <c r="AU874" s="114"/>
      <c r="AV874" s="115"/>
      <c r="AW874" s="112" t="s">
        <v>2110</v>
      </c>
      <c r="AX874" s="112" t="s">
        <v>2060</v>
      </c>
      <c r="AY874" s="114"/>
      <c r="BA874" s="114"/>
    </row>
    <row r="875" spans="1:53" ht="19.5" x14ac:dyDescent="0.25">
      <c r="A875" s="280" t="s">
        <v>2111</v>
      </c>
      <c r="B875" s="281" t="s">
        <v>2112</v>
      </c>
      <c r="C875" s="282"/>
      <c r="D875" s="283"/>
      <c r="E875" s="284" t="s">
        <v>2065</v>
      </c>
      <c r="F875" s="284"/>
      <c r="G875" s="284"/>
      <c r="H875" s="285" t="s">
        <v>526</v>
      </c>
      <c r="I875" s="303">
        <v>3</v>
      </c>
      <c r="J875" s="287">
        <v>6553.95</v>
      </c>
      <c r="K875" s="287">
        <v>19661.849999999999</v>
      </c>
      <c r="L875" s="287" t="s">
        <v>200</v>
      </c>
      <c r="M875" s="287">
        <v>3932.37</v>
      </c>
      <c r="N875" s="287">
        <v>23594.22</v>
      </c>
      <c r="O875" s="288"/>
      <c r="AU875" s="114"/>
      <c r="AV875" s="115"/>
      <c r="AW875" s="112" t="s">
        <v>2112</v>
      </c>
      <c r="AX875" s="112" t="s">
        <v>2065</v>
      </c>
      <c r="AY875" s="114"/>
      <c r="BA875" s="114"/>
    </row>
    <row r="876" spans="1:53" ht="19.5" x14ac:dyDescent="0.25">
      <c r="A876" s="280" t="s">
        <v>2113</v>
      </c>
      <c r="B876" s="281" t="s">
        <v>2114</v>
      </c>
      <c r="C876" s="282"/>
      <c r="D876" s="283"/>
      <c r="E876" s="284" t="s">
        <v>2077</v>
      </c>
      <c r="F876" s="284"/>
      <c r="G876" s="284"/>
      <c r="H876" s="285" t="s">
        <v>526</v>
      </c>
      <c r="I876" s="303">
        <v>3</v>
      </c>
      <c r="J876" s="287">
        <v>8926.93</v>
      </c>
      <c r="K876" s="287">
        <v>26780.79</v>
      </c>
      <c r="L876" s="287" t="s">
        <v>200</v>
      </c>
      <c r="M876" s="287">
        <v>5356.16</v>
      </c>
      <c r="N876" s="287">
        <v>32136.95</v>
      </c>
      <c r="O876" s="288"/>
      <c r="AU876" s="114"/>
      <c r="AV876" s="115"/>
      <c r="AW876" s="112" t="s">
        <v>2114</v>
      </c>
      <c r="AX876" s="112" t="s">
        <v>2077</v>
      </c>
      <c r="AY876" s="114"/>
      <c r="BA876" s="114"/>
    </row>
    <row r="877" spans="1:53" ht="19.5" x14ac:dyDescent="0.25">
      <c r="A877" s="280" t="s">
        <v>2115</v>
      </c>
      <c r="B877" s="281" t="s">
        <v>2116</v>
      </c>
      <c r="C877" s="282"/>
      <c r="D877" s="283"/>
      <c r="E877" s="284" t="s">
        <v>2117</v>
      </c>
      <c r="F877" s="284"/>
      <c r="G877" s="284"/>
      <c r="H877" s="285" t="s">
        <v>526</v>
      </c>
      <c r="I877" s="303">
        <v>1</v>
      </c>
      <c r="J877" s="287">
        <v>20396.37</v>
      </c>
      <c r="K877" s="287">
        <v>20396.37</v>
      </c>
      <c r="L877" s="287" t="s">
        <v>200</v>
      </c>
      <c r="M877" s="287">
        <v>4079.27</v>
      </c>
      <c r="N877" s="287">
        <v>24475.64</v>
      </c>
      <c r="O877" s="288"/>
      <c r="AU877" s="114"/>
      <c r="AV877" s="115"/>
      <c r="AW877" s="112" t="s">
        <v>2116</v>
      </c>
      <c r="AX877" s="112" t="s">
        <v>2117</v>
      </c>
      <c r="AY877" s="114"/>
      <c r="BA877" s="114"/>
    </row>
    <row r="878" spans="1:53" ht="19.5" x14ac:dyDescent="0.25">
      <c r="A878" s="280" t="s">
        <v>2118</v>
      </c>
      <c r="B878" s="281" t="s">
        <v>2119</v>
      </c>
      <c r="C878" s="282"/>
      <c r="D878" s="283"/>
      <c r="E878" s="284" t="s">
        <v>2120</v>
      </c>
      <c r="F878" s="284"/>
      <c r="G878" s="284"/>
      <c r="H878" s="285" t="s">
        <v>526</v>
      </c>
      <c r="I878" s="303">
        <v>3</v>
      </c>
      <c r="J878" s="287">
        <v>12153.08</v>
      </c>
      <c r="K878" s="287">
        <v>36459.24</v>
      </c>
      <c r="L878" s="287" t="s">
        <v>200</v>
      </c>
      <c r="M878" s="287">
        <v>7291.85</v>
      </c>
      <c r="N878" s="287">
        <v>43751.09</v>
      </c>
      <c r="O878" s="288"/>
      <c r="AU878" s="114"/>
      <c r="AV878" s="115"/>
      <c r="AW878" s="112" t="s">
        <v>2119</v>
      </c>
      <c r="AX878" s="112" t="s">
        <v>2120</v>
      </c>
      <c r="AY878" s="114"/>
      <c r="BA878" s="114"/>
    </row>
    <row r="879" spans="1:53" ht="19.5" x14ac:dyDescent="0.25">
      <c r="A879" s="280" t="s">
        <v>2121</v>
      </c>
      <c r="B879" s="281" t="s">
        <v>2122</v>
      </c>
      <c r="C879" s="282"/>
      <c r="D879" s="283"/>
      <c r="E879" s="284" t="s">
        <v>2123</v>
      </c>
      <c r="F879" s="284"/>
      <c r="G879" s="284"/>
      <c r="H879" s="285" t="s">
        <v>526</v>
      </c>
      <c r="I879" s="303">
        <v>1</v>
      </c>
      <c r="J879" s="287">
        <v>26215.83</v>
      </c>
      <c r="K879" s="287">
        <v>26215.83</v>
      </c>
      <c r="L879" s="287" t="s">
        <v>200</v>
      </c>
      <c r="M879" s="287">
        <v>5243.17</v>
      </c>
      <c r="N879" s="287">
        <v>31459</v>
      </c>
      <c r="O879" s="288"/>
      <c r="AU879" s="114"/>
      <c r="AV879" s="115"/>
      <c r="AW879" s="112" t="s">
        <v>2122</v>
      </c>
      <c r="AX879" s="112" t="s">
        <v>2123</v>
      </c>
      <c r="AY879" s="114"/>
      <c r="BA879" s="114"/>
    </row>
    <row r="880" spans="1:53" ht="19.5" x14ac:dyDescent="0.25">
      <c r="A880" s="280" t="s">
        <v>2124</v>
      </c>
      <c r="B880" s="281" t="s">
        <v>2125</v>
      </c>
      <c r="C880" s="282"/>
      <c r="D880" s="283"/>
      <c r="E880" s="284" t="s">
        <v>2057</v>
      </c>
      <c r="F880" s="284"/>
      <c r="G880" s="284"/>
      <c r="H880" s="285" t="s">
        <v>526</v>
      </c>
      <c r="I880" s="303">
        <v>2</v>
      </c>
      <c r="J880" s="287">
        <v>10316.83</v>
      </c>
      <c r="K880" s="287">
        <v>20633.66</v>
      </c>
      <c r="L880" s="287" t="s">
        <v>200</v>
      </c>
      <c r="M880" s="287">
        <v>4126.7299999999996</v>
      </c>
      <c r="N880" s="287">
        <v>24760.39</v>
      </c>
      <c r="O880" s="288"/>
      <c r="AU880" s="114"/>
      <c r="AV880" s="115"/>
      <c r="AW880" s="112" t="s">
        <v>2125</v>
      </c>
      <c r="AX880" s="112" t="s">
        <v>2057</v>
      </c>
      <c r="AY880" s="114"/>
      <c r="BA880" s="114"/>
    </row>
    <row r="881" spans="1:53" ht="19.5" x14ac:dyDescent="0.25">
      <c r="A881" s="280" t="s">
        <v>2126</v>
      </c>
      <c r="B881" s="281" t="s">
        <v>2127</v>
      </c>
      <c r="C881" s="282"/>
      <c r="D881" s="283"/>
      <c r="E881" s="284" t="s">
        <v>2128</v>
      </c>
      <c r="F881" s="284"/>
      <c r="G881" s="284"/>
      <c r="H881" s="285" t="s">
        <v>526</v>
      </c>
      <c r="I881" s="303">
        <v>1</v>
      </c>
      <c r="J881" s="287">
        <v>2033.98</v>
      </c>
      <c r="K881" s="287">
        <v>2033.98</v>
      </c>
      <c r="L881" s="287" t="s">
        <v>200</v>
      </c>
      <c r="M881" s="287">
        <v>406.8</v>
      </c>
      <c r="N881" s="287">
        <v>2440.7800000000002</v>
      </c>
      <c r="O881" s="288"/>
      <c r="AU881" s="114"/>
      <c r="AV881" s="115"/>
      <c r="AW881" s="112" t="s">
        <v>2127</v>
      </c>
      <c r="AX881" s="112" t="s">
        <v>2128</v>
      </c>
      <c r="AY881" s="114"/>
      <c r="BA881" s="114"/>
    </row>
    <row r="882" spans="1:53" ht="19.5" x14ac:dyDescent="0.25">
      <c r="A882" s="280" t="s">
        <v>2129</v>
      </c>
      <c r="B882" s="281" t="s">
        <v>2130</v>
      </c>
      <c r="C882" s="282"/>
      <c r="D882" s="283"/>
      <c r="E882" s="284" t="s">
        <v>2077</v>
      </c>
      <c r="F882" s="284"/>
      <c r="G882" s="284"/>
      <c r="H882" s="285" t="s">
        <v>526</v>
      </c>
      <c r="I882" s="303">
        <v>2</v>
      </c>
      <c r="J882" s="287">
        <v>8926.94</v>
      </c>
      <c r="K882" s="287">
        <v>17853.88</v>
      </c>
      <c r="L882" s="287" t="s">
        <v>200</v>
      </c>
      <c r="M882" s="287">
        <v>3570.78</v>
      </c>
      <c r="N882" s="287">
        <v>21424.66</v>
      </c>
      <c r="O882" s="288"/>
      <c r="AU882" s="114"/>
      <c r="AV882" s="115"/>
      <c r="AW882" s="112" t="s">
        <v>2130</v>
      </c>
      <c r="AX882" s="112" t="s">
        <v>2077</v>
      </c>
      <c r="AY882" s="114"/>
      <c r="BA882" s="114"/>
    </row>
    <row r="883" spans="1:53" ht="19.5" x14ac:dyDescent="0.25">
      <c r="A883" s="280" t="s">
        <v>2131</v>
      </c>
      <c r="B883" s="281" t="s">
        <v>2132</v>
      </c>
      <c r="C883" s="282"/>
      <c r="D883" s="283"/>
      <c r="E883" s="284" t="s">
        <v>2133</v>
      </c>
      <c r="F883" s="284"/>
      <c r="G883" s="284"/>
      <c r="H883" s="285" t="s">
        <v>526</v>
      </c>
      <c r="I883" s="303">
        <v>1</v>
      </c>
      <c r="J883" s="287">
        <v>6101.94</v>
      </c>
      <c r="K883" s="287">
        <v>6101.94</v>
      </c>
      <c r="L883" s="287" t="s">
        <v>200</v>
      </c>
      <c r="M883" s="287">
        <v>1220.3900000000001</v>
      </c>
      <c r="N883" s="287">
        <v>7322.33</v>
      </c>
      <c r="O883" s="288"/>
      <c r="AU883" s="114"/>
      <c r="AV883" s="115"/>
      <c r="AW883" s="112" t="s">
        <v>2132</v>
      </c>
      <c r="AX883" s="112" t="s">
        <v>2133</v>
      </c>
      <c r="AY883" s="114"/>
      <c r="BA883" s="114"/>
    </row>
    <row r="884" spans="1:53" ht="19.5" x14ac:dyDescent="0.25">
      <c r="A884" s="280" t="s">
        <v>2134</v>
      </c>
      <c r="B884" s="281" t="s">
        <v>2135</v>
      </c>
      <c r="C884" s="282"/>
      <c r="D884" s="283"/>
      <c r="E884" s="284" t="s">
        <v>2136</v>
      </c>
      <c r="F884" s="284"/>
      <c r="G884" s="284"/>
      <c r="H884" s="285" t="s">
        <v>526</v>
      </c>
      <c r="I884" s="303">
        <v>1</v>
      </c>
      <c r="J884" s="287">
        <v>41696.71</v>
      </c>
      <c r="K884" s="287">
        <v>41696.71</v>
      </c>
      <c r="L884" s="287" t="s">
        <v>200</v>
      </c>
      <c r="M884" s="287">
        <v>8339.34</v>
      </c>
      <c r="N884" s="287">
        <v>50036.05</v>
      </c>
      <c r="O884" s="288"/>
      <c r="AU884" s="114"/>
      <c r="AV884" s="115"/>
      <c r="AW884" s="112" t="s">
        <v>2135</v>
      </c>
      <c r="AX884" s="112" t="s">
        <v>2136</v>
      </c>
      <c r="AY884" s="114"/>
      <c r="BA884" s="114"/>
    </row>
    <row r="885" spans="1:53" ht="30.75" x14ac:dyDescent="0.25">
      <c r="A885" s="280" t="s">
        <v>2137</v>
      </c>
      <c r="B885" s="281" t="s">
        <v>2138</v>
      </c>
      <c r="C885" s="282"/>
      <c r="D885" s="283"/>
      <c r="E885" s="284" t="s">
        <v>2139</v>
      </c>
      <c r="F885" s="284"/>
      <c r="G885" s="284"/>
      <c r="H885" s="285" t="s">
        <v>526</v>
      </c>
      <c r="I885" s="303">
        <v>1</v>
      </c>
      <c r="J885" s="287">
        <v>41408.550000000003</v>
      </c>
      <c r="K885" s="287">
        <v>41408.550000000003</v>
      </c>
      <c r="L885" s="287" t="s">
        <v>200</v>
      </c>
      <c r="M885" s="287">
        <v>8281.7099999999991</v>
      </c>
      <c r="N885" s="287">
        <v>49690.26</v>
      </c>
      <c r="O885" s="288"/>
      <c r="AU885" s="114"/>
      <c r="AV885" s="115"/>
      <c r="AW885" s="112" t="s">
        <v>2138</v>
      </c>
      <c r="AX885" s="112" t="s">
        <v>2139</v>
      </c>
      <c r="AY885" s="114"/>
      <c r="BA885" s="114"/>
    </row>
    <row r="886" spans="1:53" ht="19.5" x14ac:dyDescent="0.25">
      <c r="A886" s="280" t="s">
        <v>2140</v>
      </c>
      <c r="B886" s="281" t="s">
        <v>2141</v>
      </c>
      <c r="C886" s="282"/>
      <c r="D886" s="283"/>
      <c r="E886" s="284" t="s">
        <v>2142</v>
      </c>
      <c r="F886" s="284"/>
      <c r="G886" s="284"/>
      <c r="H886" s="285" t="s">
        <v>526</v>
      </c>
      <c r="I886" s="303">
        <v>3</v>
      </c>
      <c r="J886" s="287">
        <v>7683.95</v>
      </c>
      <c r="K886" s="287">
        <v>23051.85</v>
      </c>
      <c r="L886" s="287" t="s">
        <v>200</v>
      </c>
      <c r="M886" s="287">
        <v>4610.37</v>
      </c>
      <c r="N886" s="287">
        <v>27662.22</v>
      </c>
      <c r="O886" s="288"/>
      <c r="AU886" s="114"/>
      <c r="AV886" s="115"/>
      <c r="AW886" s="112" t="s">
        <v>2141</v>
      </c>
      <c r="AX886" s="112" t="s">
        <v>2142</v>
      </c>
      <c r="AY886" s="114"/>
      <c r="BA886" s="114"/>
    </row>
    <row r="887" spans="1:53" ht="30.75" x14ac:dyDescent="0.25">
      <c r="A887" s="280" t="s">
        <v>2143</v>
      </c>
      <c r="B887" s="281" t="s">
        <v>2144</v>
      </c>
      <c r="C887" s="282"/>
      <c r="D887" s="283"/>
      <c r="E887" s="284" t="s">
        <v>2145</v>
      </c>
      <c r="F887" s="284"/>
      <c r="G887" s="284"/>
      <c r="H887" s="285" t="s">
        <v>526</v>
      </c>
      <c r="I887" s="303">
        <v>3</v>
      </c>
      <c r="J887" s="287">
        <v>14237.9</v>
      </c>
      <c r="K887" s="287">
        <v>42713.7</v>
      </c>
      <c r="L887" s="287" t="s">
        <v>200</v>
      </c>
      <c r="M887" s="287">
        <v>8542.74</v>
      </c>
      <c r="N887" s="287">
        <v>51256.44</v>
      </c>
      <c r="O887" s="288"/>
      <c r="AU887" s="114"/>
      <c r="AV887" s="115"/>
      <c r="AW887" s="112" t="s">
        <v>2144</v>
      </c>
      <c r="AX887" s="112" t="s">
        <v>2145</v>
      </c>
      <c r="AY887" s="114"/>
      <c r="BA887" s="114"/>
    </row>
    <row r="888" spans="1:53" ht="19.5" x14ac:dyDescent="0.25">
      <c r="A888" s="280" t="s">
        <v>2146</v>
      </c>
      <c r="B888" s="281" t="s">
        <v>2147</v>
      </c>
      <c r="C888" s="282"/>
      <c r="D888" s="283"/>
      <c r="E888" s="284" t="s">
        <v>2148</v>
      </c>
      <c r="F888" s="284"/>
      <c r="G888" s="284"/>
      <c r="H888" s="285" t="s">
        <v>526</v>
      </c>
      <c r="I888" s="303">
        <v>1</v>
      </c>
      <c r="J888" s="287">
        <v>24413.47</v>
      </c>
      <c r="K888" s="287">
        <v>24413.47</v>
      </c>
      <c r="L888" s="287" t="s">
        <v>200</v>
      </c>
      <c r="M888" s="287">
        <v>4882.6899999999996</v>
      </c>
      <c r="N888" s="287">
        <v>29296.16</v>
      </c>
      <c r="O888" s="288"/>
      <c r="AU888" s="114"/>
      <c r="AV888" s="115"/>
      <c r="AW888" s="112" t="s">
        <v>2147</v>
      </c>
      <c r="AX888" s="112" t="s">
        <v>2148</v>
      </c>
      <c r="AY888" s="114"/>
      <c r="BA888" s="114"/>
    </row>
    <row r="889" spans="1:53" ht="19.5" x14ac:dyDescent="0.25">
      <c r="A889" s="280" t="s">
        <v>2149</v>
      </c>
      <c r="B889" s="281" t="s">
        <v>2150</v>
      </c>
      <c r="C889" s="282"/>
      <c r="D889" s="283"/>
      <c r="E889" s="284" t="s">
        <v>2151</v>
      </c>
      <c r="F889" s="284"/>
      <c r="G889" s="284"/>
      <c r="H889" s="285" t="s">
        <v>526</v>
      </c>
      <c r="I889" s="303">
        <v>1</v>
      </c>
      <c r="J889" s="287">
        <v>54013.62</v>
      </c>
      <c r="K889" s="287">
        <v>54013.62</v>
      </c>
      <c r="L889" s="287" t="s">
        <v>200</v>
      </c>
      <c r="M889" s="287">
        <v>10802.72</v>
      </c>
      <c r="N889" s="287">
        <v>64816.34</v>
      </c>
      <c r="O889" s="288"/>
      <c r="AU889" s="114"/>
      <c r="AV889" s="115"/>
      <c r="AW889" s="112" t="s">
        <v>2150</v>
      </c>
      <c r="AX889" s="112" t="s">
        <v>2151</v>
      </c>
      <c r="AY889" s="114"/>
      <c r="BA889" s="114"/>
    </row>
    <row r="890" spans="1:53" ht="19.5" x14ac:dyDescent="0.25">
      <c r="A890" s="280" t="s">
        <v>2152</v>
      </c>
      <c r="B890" s="281" t="s">
        <v>2153</v>
      </c>
      <c r="C890" s="282"/>
      <c r="D890" s="283"/>
      <c r="E890" s="284" t="s">
        <v>2154</v>
      </c>
      <c r="F890" s="284"/>
      <c r="G890" s="284"/>
      <c r="H890" s="285" t="s">
        <v>526</v>
      </c>
      <c r="I890" s="303">
        <v>1</v>
      </c>
      <c r="J890" s="287">
        <v>101134.3</v>
      </c>
      <c r="K890" s="287">
        <v>101134.3</v>
      </c>
      <c r="L890" s="287" t="s">
        <v>200</v>
      </c>
      <c r="M890" s="287">
        <v>20226.86</v>
      </c>
      <c r="N890" s="287">
        <v>121361.16</v>
      </c>
      <c r="O890" s="288"/>
      <c r="AU890" s="114"/>
      <c r="AV890" s="115"/>
      <c r="AW890" s="112" t="s">
        <v>2153</v>
      </c>
      <c r="AX890" s="112" t="s">
        <v>2154</v>
      </c>
      <c r="AY890" s="114"/>
      <c r="BA890" s="114"/>
    </row>
    <row r="891" spans="1:53" ht="19.5" x14ac:dyDescent="0.25">
      <c r="A891" s="280" t="s">
        <v>2155</v>
      </c>
      <c r="B891" s="281" t="s">
        <v>2156</v>
      </c>
      <c r="C891" s="282"/>
      <c r="D891" s="283"/>
      <c r="E891" s="284" t="s">
        <v>2157</v>
      </c>
      <c r="F891" s="284"/>
      <c r="G891" s="284"/>
      <c r="H891" s="285" t="s">
        <v>526</v>
      </c>
      <c r="I891" s="303">
        <v>1</v>
      </c>
      <c r="J891" s="287">
        <v>13458.19</v>
      </c>
      <c r="K891" s="287">
        <v>13458.19</v>
      </c>
      <c r="L891" s="287" t="s">
        <v>200</v>
      </c>
      <c r="M891" s="287">
        <v>2691.64</v>
      </c>
      <c r="N891" s="287">
        <v>16149.83</v>
      </c>
      <c r="O891" s="288"/>
      <c r="AU891" s="114"/>
      <c r="AV891" s="115"/>
      <c r="AW891" s="112" t="s">
        <v>2156</v>
      </c>
      <c r="AX891" s="112" t="s">
        <v>2157</v>
      </c>
      <c r="AY891" s="114"/>
      <c r="BA891" s="114"/>
    </row>
    <row r="892" spans="1:53" ht="30.75" x14ac:dyDescent="0.25">
      <c r="A892" s="280" t="s">
        <v>2158</v>
      </c>
      <c r="B892" s="281" t="s">
        <v>2159</v>
      </c>
      <c r="C892" s="282"/>
      <c r="D892" s="283"/>
      <c r="E892" s="284" t="s">
        <v>2160</v>
      </c>
      <c r="F892" s="284"/>
      <c r="G892" s="284"/>
      <c r="H892" s="285" t="s">
        <v>526</v>
      </c>
      <c r="I892" s="303">
        <v>3</v>
      </c>
      <c r="J892" s="287">
        <v>11356.42</v>
      </c>
      <c r="K892" s="287">
        <v>34069.26</v>
      </c>
      <c r="L892" s="287" t="s">
        <v>200</v>
      </c>
      <c r="M892" s="287">
        <v>6813.85</v>
      </c>
      <c r="N892" s="287">
        <v>40883.11</v>
      </c>
      <c r="O892" s="288"/>
      <c r="AU892" s="114"/>
      <c r="AV892" s="115"/>
      <c r="AW892" s="112" t="s">
        <v>2159</v>
      </c>
      <c r="AX892" s="112" t="s">
        <v>2160</v>
      </c>
      <c r="AY892" s="114"/>
      <c r="BA892" s="114"/>
    </row>
    <row r="893" spans="1:53" ht="19.5" x14ac:dyDescent="0.25">
      <c r="A893" s="280" t="s">
        <v>2161</v>
      </c>
      <c r="B893" s="281" t="s">
        <v>2162</v>
      </c>
      <c r="C893" s="282"/>
      <c r="D893" s="283"/>
      <c r="E893" s="284" t="s">
        <v>2163</v>
      </c>
      <c r="F893" s="284"/>
      <c r="G893" s="284"/>
      <c r="H893" s="285" t="s">
        <v>526</v>
      </c>
      <c r="I893" s="303">
        <v>1</v>
      </c>
      <c r="J893" s="287">
        <v>42374.68</v>
      </c>
      <c r="K893" s="287">
        <v>42374.68</v>
      </c>
      <c r="L893" s="287" t="s">
        <v>200</v>
      </c>
      <c r="M893" s="287">
        <v>8474.94</v>
      </c>
      <c r="N893" s="287">
        <v>50849.62</v>
      </c>
      <c r="O893" s="288"/>
      <c r="AU893" s="114"/>
      <c r="AV893" s="115"/>
      <c r="AW893" s="112" t="s">
        <v>2162</v>
      </c>
      <c r="AX893" s="112" t="s">
        <v>2163</v>
      </c>
      <c r="AY893" s="114"/>
      <c r="BA893" s="114"/>
    </row>
    <row r="894" spans="1:53" ht="30.75" x14ac:dyDescent="0.25">
      <c r="A894" s="280" t="s">
        <v>2164</v>
      </c>
      <c r="B894" s="281" t="s">
        <v>2165</v>
      </c>
      <c r="C894" s="282"/>
      <c r="D894" s="283"/>
      <c r="E894" s="284" t="s">
        <v>2166</v>
      </c>
      <c r="F894" s="284"/>
      <c r="G894" s="284"/>
      <c r="H894" s="285" t="s">
        <v>526</v>
      </c>
      <c r="I894" s="303">
        <v>2</v>
      </c>
      <c r="J894" s="287">
        <v>16074.15</v>
      </c>
      <c r="K894" s="287">
        <v>32148.3</v>
      </c>
      <c r="L894" s="287" t="s">
        <v>200</v>
      </c>
      <c r="M894" s="287">
        <v>6429.66</v>
      </c>
      <c r="N894" s="287">
        <v>38577.96</v>
      </c>
      <c r="O894" s="288"/>
      <c r="AU894" s="114"/>
      <c r="AV894" s="115"/>
      <c r="AW894" s="112" t="s">
        <v>2165</v>
      </c>
      <c r="AX894" s="112" t="s">
        <v>2166</v>
      </c>
      <c r="AY894" s="114"/>
      <c r="BA894" s="114"/>
    </row>
    <row r="895" spans="1:53" ht="19.5" x14ac:dyDescent="0.25">
      <c r="A895" s="280" t="s">
        <v>2167</v>
      </c>
      <c r="B895" s="281" t="s">
        <v>2168</v>
      </c>
      <c r="C895" s="282"/>
      <c r="D895" s="283"/>
      <c r="E895" s="284" t="s">
        <v>2054</v>
      </c>
      <c r="F895" s="284"/>
      <c r="G895" s="284"/>
      <c r="H895" s="285" t="s">
        <v>526</v>
      </c>
      <c r="I895" s="303">
        <v>1</v>
      </c>
      <c r="J895" s="287">
        <v>20661.91</v>
      </c>
      <c r="K895" s="287">
        <v>20661.91</v>
      </c>
      <c r="L895" s="287" t="s">
        <v>200</v>
      </c>
      <c r="M895" s="287">
        <v>4132.38</v>
      </c>
      <c r="N895" s="287">
        <v>24794.29</v>
      </c>
      <c r="O895" s="288"/>
      <c r="AU895" s="114"/>
      <c r="AV895" s="115"/>
      <c r="AW895" s="112" t="s">
        <v>2168</v>
      </c>
      <c r="AX895" s="112" t="s">
        <v>2054</v>
      </c>
      <c r="AY895" s="114"/>
      <c r="BA895" s="114"/>
    </row>
    <row r="896" spans="1:53" ht="19.5" x14ac:dyDescent="0.25">
      <c r="A896" s="280" t="s">
        <v>2169</v>
      </c>
      <c r="B896" s="281" t="s">
        <v>2170</v>
      </c>
      <c r="C896" s="282"/>
      <c r="D896" s="283"/>
      <c r="E896" s="284" t="s">
        <v>2171</v>
      </c>
      <c r="F896" s="284"/>
      <c r="G896" s="284"/>
      <c r="H896" s="285" t="s">
        <v>526</v>
      </c>
      <c r="I896" s="303">
        <v>4</v>
      </c>
      <c r="J896" s="287">
        <v>4632.97</v>
      </c>
      <c r="K896" s="287">
        <v>18531.88</v>
      </c>
      <c r="L896" s="287" t="s">
        <v>200</v>
      </c>
      <c r="M896" s="287">
        <v>3706.38</v>
      </c>
      <c r="N896" s="287">
        <v>22238.26</v>
      </c>
      <c r="O896" s="288"/>
      <c r="AU896" s="114"/>
      <c r="AV896" s="115"/>
      <c r="AW896" s="112" t="s">
        <v>2170</v>
      </c>
      <c r="AX896" s="112" t="s">
        <v>2171</v>
      </c>
      <c r="AY896" s="114"/>
      <c r="BA896" s="114"/>
    </row>
    <row r="897" spans="1:53" ht="30.75" x14ac:dyDescent="0.25">
      <c r="A897" s="280" t="s">
        <v>2172</v>
      </c>
      <c r="B897" s="281" t="s">
        <v>2173</v>
      </c>
      <c r="C897" s="282"/>
      <c r="D897" s="283"/>
      <c r="E897" s="284" t="s">
        <v>2174</v>
      </c>
      <c r="F897" s="284"/>
      <c r="G897" s="284"/>
      <c r="H897" s="285" t="s">
        <v>526</v>
      </c>
      <c r="I897" s="303">
        <v>1</v>
      </c>
      <c r="J897" s="287">
        <v>18192.900000000001</v>
      </c>
      <c r="K897" s="287">
        <v>18192.900000000001</v>
      </c>
      <c r="L897" s="287" t="s">
        <v>200</v>
      </c>
      <c r="M897" s="287">
        <v>3638.58</v>
      </c>
      <c r="N897" s="287">
        <v>21831.48</v>
      </c>
      <c r="O897" s="288"/>
      <c r="AU897" s="114"/>
      <c r="AV897" s="115"/>
      <c r="AW897" s="112" t="s">
        <v>2173</v>
      </c>
      <c r="AX897" s="112" t="s">
        <v>2174</v>
      </c>
      <c r="AY897" s="114"/>
      <c r="BA897" s="114"/>
    </row>
    <row r="898" spans="1:53" ht="19.5" x14ac:dyDescent="0.25">
      <c r="A898" s="280" t="s">
        <v>2175</v>
      </c>
      <c r="B898" s="281" t="s">
        <v>2176</v>
      </c>
      <c r="C898" s="282"/>
      <c r="D898" s="283"/>
      <c r="E898" s="284" t="s">
        <v>2177</v>
      </c>
      <c r="F898" s="284"/>
      <c r="G898" s="284"/>
      <c r="H898" s="285" t="s">
        <v>526</v>
      </c>
      <c r="I898" s="303">
        <v>1</v>
      </c>
      <c r="J898" s="287">
        <v>13492.09</v>
      </c>
      <c r="K898" s="287">
        <v>13492.09</v>
      </c>
      <c r="L898" s="287" t="s">
        <v>200</v>
      </c>
      <c r="M898" s="287">
        <v>2698.42</v>
      </c>
      <c r="N898" s="287">
        <v>16190.51</v>
      </c>
      <c r="O898" s="288"/>
      <c r="AU898" s="114"/>
      <c r="AV898" s="115"/>
      <c r="AW898" s="112" t="s">
        <v>2176</v>
      </c>
      <c r="AX898" s="112" t="s">
        <v>2177</v>
      </c>
      <c r="AY898" s="114"/>
      <c r="BA898" s="114"/>
    </row>
    <row r="899" spans="1:53" ht="30.75" x14ac:dyDescent="0.25">
      <c r="A899" s="280" t="s">
        <v>2178</v>
      </c>
      <c r="B899" s="281" t="s">
        <v>2179</v>
      </c>
      <c r="C899" s="282"/>
      <c r="D899" s="283"/>
      <c r="E899" s="284" t="s">
        <v>2180</v>
      </c>
      <c r="F899" s="284"/>
      <c r="G899" s="284"/>
      <c r="H899" s="285" t="s">
        <v>526</v>
      </c>
      <c r="I899" s="303">
        <v>2</v>
      </c>
      <c r="J899" s="287">
        <v>27136.77</v>
      </c>
      <c r="K899" s="287">
        <v>54273.54</v>
      </c>
      <c r="L899" s="287" t="s">
        <v>200</v>
      </c>
      <c r="M899" s="287">
        <v>10854.71</v>
      </c>
      <c r="N899" s="287">
        <v>65128.25</v>
      </c>
      <c r="O899" s="288"/>
      <c r="AU899" s="114"/>
      <c r="AV899" s="115"/>
      <c r="AW899" s="112" t="s">
        <v>2179</v>
      </c>
      <c r="AX899" s="112" t="s">
        <v>2180</v>
      </c>
      <c r="AY899" s="114"/>
      <c r="BA899" s="114"/>
    </row>
    <row r="900" spans="1:53" ht="19.5" x14ac:dyDescent="0.25">
      <c r="A900" s="280" t="s">
        <v>2181</v>
      </c>
      <c r="B900" s="281" t="s">
        <v>2182</v>
      </c>
      <c r="C900" s="282"/>
      <c r="D900" s="283"/>
      <c r="E900" s="284" t="s">
        <v>2060</v>
      </c>
      <c r="F900" s="284"/>
      <c r="G900" s="284"/>
      <c r="H900" s="285" t="s">
        <v>526</v>
      </c>
      <c r="I900" s="303">
        <v>1</v>
      </c>
      <c r="J900" s="287">
        <v>1344.67</v>
      </c>
      <c r="K900" s="287">
        <v>1344.67</v>
      </c>
      <c r="L900" s="287" t="s">
        <v>200</v>
      </c>
      <c r="M900" s="287">
        <v>268.93</v>
      </c>
      <c r="N900" s="287">
        <v>1613.6</v>
      </c>
      <c r="O900" s="288"/>
      <c r="AU900" s="114"/>
      <c r="AV900" s="115"/>
      <c r="AW900" s="112" t="s">
        <v>2182</v>
      </c>
      <c r="AX900" s="112" t="s">
        <v>2060</v>
      </c>
      <c r="AY900" s="114"/>
      <c r="BA900" s="114"/>
    </row>
    <row r="901" spans="1:53" ht="19.5" x14ac:dyDescent="0.25">
      <c r="A901" s="280" t="s">
        <v>2183</v>
      </c>
      <c r="B901" s="281" t="s">
        <v>2184</v>
      </c>
      <c r="C901" s="282"/>
      <c r="D901" s="283"/>
      <c r="E901" s="284" t="s">
        <v>2065</v>
      </c>
      <c r="F901" s="284"/>
      <c r="G901" s="284"/>
      <c r="H901" s="285" t="s">
        <v>526</v>
      </c>
      <c r="I901" s="303">
        <v>1</v>
      </c>
      <c r="J901" s="287">
        <v>6553.97</v>
      </c>
      <c r="K901" s="287">
        <v>6553.97</v>
      </c>
      <c r="L901" s="287" t="s">
        <v>200</v>
      </c>
      <c r="M901" s="287">
        <v>1310.79</v>
      </c>
      <c r="N901" s="287">
        <v>7864.76</v>
      </c>
      <c r="O901" s="288"/>
      <c r="AU901" s="114"/>
      <c r="AV901" s="115"/>
      <c r="AW901" s="112" t="s">
        <v>2184</v>
      </c>
      <c r="AX901" s="112" t="s">
        <v>2065</v>
      </c>
      <c r="AY901" s="114"/>
      <c r="BA901" s="114"/>
    </row>
    <row r="902" spans="1:53" ht="19.5" x14ac:dyDescent="0.25">
      <c r="A902" s="280" t="s">
        <v>2185</v>
      </c>
      <c r="B902" s="281" t="s">
        <v>2186</v>
      </c>
      <c r="C902" s="282"/>
      <c r="D902" s="283"/>
      <c r="E902" s="284" t="s">
        <v>2187</v>
      </c>
      <c r="F902" s="284"/>
      <c r="G902" s="284"/>
      <c r="H902" s="285" t="s">
        <v>526</v>
      </c>
      <c r="I902" s="303">
        <v>1</v>
      </c>
      <c r="J902" s="287">
        <v>13345.17</v>
      </c>
      <c r="K902" s="287">
        <v>13345.17</v>
      </c>
      <c r="L902" s="287" t="s">
        <v>200</v>
      </c>
      <c r="M902" s="287">
        <v>2669.03</v>
      </c>
      <c r="N902" s="287">
        <v>16014.2</v>
      </c>
      <c r="O902" s="288"/>
      <c r="AU902" s="114"/>
      <c r="AV902" s="115"/>
      <c r="AW902" s="112" t="s">
        <v>2186</v>
      </c>
      <c r="AX902" s="112" t="s">
        <v>2187</v>
      </c>
      <c r="AY902" s="114"/>
      <c r="BA902" s="114"/>
    </row>
    <row r="903" spans="1:53" ht="19.5" x14ac:dyDescent="0.25">
      <c r="A903" s="280" t="s">
        <v>2188</v>
      </c>
      <c r="B903" s="281" t="s">
        <v>2189</v>
      </c>
      <c r="C903" s="282"/>
      <c r="D903" s="283"/>
      <c r="E903" s="284" t="s">
        <v>2117</v>
      </c>
      <c r="F903" s="284"/>
      <c r="G903" s="284"/>
      <c r="H903" s="285" t="s">
        <v>526</v>
      </c>
      <c r="I903" s="303">
        <v>1</v>
      </c>
      <c r="J903" s="287">
        <v>20396.37</v>
      </c>
      <c r="K903" s="287">
        <v>20396.37</v>
      </c>
      <c r="L903" s="287" t="s">
        <v>200</v>
      </c>
      <c r="M903" s="287">
        <v>4079.27</v>
      </c>
      <c r="N903" s="287">
        <v>24475.64</v>
      </c>
      <c r="O903" s="288"/>
      <c r="AU903" s="114"/>
      <c r="AV903" s="115"/>
      <c r="AW903" s="112" t="s">
        <v>2189</v>
      </c>
      <c r="AX903" s="112" t="s">
        <v>2117</v>
      </c>
      <c r="AY903" s="114"/>
      <c r="BA903" s="114"/>
    </row>
    <row r="904" spans="1:53" ht="19.5" x14ac:dyDescent="0.25">
      <c r="A904" s="280" t="s">
        <v>2190</v>
      </c>
      <c r="B904" s="281" t="s">
        <v>2191</v>
      </c>
      <c r="C904" s="282"/>
      <c r="D904" s="283"/>
      <c r="E904" s="284" t="s">
        <v>2192</v>
      </c>
      <c r="F904" s="284"/>
      <c r="G904" s="284"/>
      <c r="H904" s="285" t="s">
        <v>526</v>
      </c>
      <c r="I904" s="303">
        <v>2</v>
      </c>
      <c r="J904" s="287">
        <v>8746.15</v>
      </c>
      <c r="K904" s="287">
        <v>17492.3</v>
      </c>
      <c r="L904" s="287" t="s">
        <v>200</v>
      </c>
      <c r="M904" s="287">
        <v>3498.46</v>
      </c>
      <c r="N904" s="287">
        <v>20990.76</v>
      </c>
      <c r="O904" s="288"/>
      <c r="AU904" s="114"/>
      <c r="AV904" s="115"/>
      <c r="AW904" s="112" t="s">
        <v>2191</v>
      </c>
      <c r="AX904" s="112" t="s">
        <v>2192</v>
      </c>
      <c r="AY904" s="114"/>
      <c r="BA904" s="114"/>
    </row>
    <row r="905" spans="1:53" ht="19.5" x14ac:dyDescent="0.25">
      <c r="A905" s="280" t="s">
        <v>2193</v>
      </c>
      <c r="B905" s="281" t="s">
        <v>2194</v>
      </c>
      <c r="C905" s="282"/>
      <c r="D905" s="283"/>
      <c r="E905" s="284" t="s">
        <v>2195</v>
      </c>
      <c r="F905" s="284"/>
      <c r="G905" s="284"/>
      <c r="H905" s="285" t="s">
        <v>526</v>
      </c>
      <c r="I905" s="303">
        <v>2</v>
      </c>
      <c r="J905" s="287">
        <v>2389.92</v>
      </c>
      <c r="K905" s="287">
        <v>4779.84</v>
      </c>
      <c r="L905" s="287" t="s">
        <v>200</v>
      </c>
      <c r="M905" s="287">
        <v>955.97</v>
      </c>
      <c r="N905" s="287">
        <v>5735.81</v>
      </c>
      <c r="O905" s="288"/>
      <c r="AU905" s="114"/>
      <c r="AV905" s="115"/>
      <c r="AW905" s="112" t="s">
        <v>2194</v>
      </c>
      <c r="AX905" s="112" t="s">
        <v>2195</v>
      </c>
      <c r="AY905" s="114"/>
      <c r="BA905" s="114"/>
    </row>
    <row r="906" spans="1:53" ht="19.5" x14ac:dyDescent="0.25">
      <c r="A906" s="280" t="s">
        <v>2196</v>
      </c>
      <c r="B906" s="281" t="s">
        <v>2197</v>
      </c>
      <c r="C906" s="282"/>
      <c r="D906" s="283"/>
      <c r="E906" s="284" t="s">
        <v>2198</v>
      </c>
      <c r="F906" s="284"/>
      <c r="G906" s="284"/>
      <c r="H906" s="285" t="s">
        <v>526</v>
      </c>
      <c r="I906" s="303">
        <v>1</v>
      </c>
      <c r="J906" s="287">
        <v>8926.92</v>
      </c>
      <c r="K906" s="287">
        <v>8926.92</v>
      </c>
      <c r="L906" s="287" t="s">
        <v>200</v>
      </c>
      <c r="M906" s="287">
        <v>1785.38</v>
      </c>
      <c r="N906" s="287">
        <v>10712.3</v>
      </c>
      <c r="O906" s="288"/>
      <c r="AU906" s="114"/>
      <c r="AV906" s="115"/>
      <c r="AW906" s="112" t="s">
        <v>2197</v>
      </c>
      <c r="AX906" s="112" t="s">
        <v>2198</v>
      </c>
      <c r="AY906" s="114"/>
      <c r="BA906" s="114"/>
    </row>
    <row r="907" spans="1:53" ht="19.5" x14ac:dyDescent="0.25">
      <c r="A907" s="280" t="s">
        <v>2199</v>
      </c>
      <c r="B907" s="281" t="s">
        <v>2200</v>
      </c>
      <c r="C907" s="282"/>
      <c r="D907" s="283"/>
      <c r="E907" s="284" t="s">
        <v>2201</v>
      </c>
      <c r="F907" s="284"/>
      <c r="G907" s="284"/>
      <c r="H907" s="285" t="s">
        <v>526</v>
      </c>
      <c r="I907" s="303">
        <v>1</v>
      </c>
      <c r="J907" s="287">
        <v>36272.730000000003</v>
      </c>
      <c r="K907" s="287">
        <v>36272.730000000003</v>
      </c>
      <c r="L907" s="287" t="s">
        <v>200</v>
      </c>
      <c r="M907" s="287">
        <v>7254.55</v>
      </c>
      <c r="N907" s="287">
        <v>43527.28</v>
      </c>
      <c r="O907" s="288"/>
      <c r="AU907" s="114"/>
      <c r="AV907" s="115"/>
      <c r="AW907" s="112" t="s">
        <v>2200</v>
      </c>
      <c r="AX907" s="112" t="s">
        <v>2201</v>
      </c>
      <c r="AY907" s="114"/>
      <c r="BA907" s="114"/>
    </row>
    <row r="908" spans="1:53" ht="19.5" x14ac:dyDescent="0.25">
      <c r="A908" s="280" t="s">
        <v>2202</v>
      </c>
      <c r="B908" s="281" t="s">
        <v>2203</v>
      </c>
      <c r="C908" s="282"/>
      <c r="D908" s="283"/>
      <c r="E908" s="284" t="s">
        <v>2060</v>
      </c>
      <c r="F908" s="284"/>
      <c r="G908" s="284"/>
      <c r="H908" s="285" t="s">
        <v>526</v>
      </c>
      <c r="I908" s="303">
        <v>1</v>
      </c>
      <c r="J908" s="287">
        <v>1344.67</v>
      </c>
      <c r="K908" s="287">
        <v>1344.67</v>
      </c>
      <c r="L908" s="287" t="s">
        <v>200</v>
      </c>
      <c r="M908" s="287">
        <v>268.93</v>
      </c>
      <c r="N908" s="287">
        <v>1613.6</v>
      </c>
      <c r="O908" s="288"/>
      <c r="AU908" s="114"/>
      <c r="AV908" s="115"/>
      <c r="AW908" s="112" t="s">
        <v>2203</v>
      </c>
      <c r="AX908" s="112" t="s">
        <v>2060</v>
      </c>
      <c r="AY908" s="114"/>
      <c r="BA908" s="114"/>
    </row>
    <row r="909" spans="1:53" ht="19.5" x14ac:dyDescent="0.25">
      <c r="A909" s="280" t="s">
        <v>2204</v>
      </c>
      <c r="B909" s="281" t="s">
        <v>2205</v>
      </c>
      <c r="C909" s="282"/>
      <c r="D909" s="283"/>
      <c r="E909" s="284" t="s">
        <v>2065</v>
      </c>
      <c r="F909" s="284"/>
      <c r="G909" s="284"/>
      <c r="H909" s="285" t="s">
        <v>526</v>
      </c>
      <c r="I909" s="303">
        <v>1</v>
      </c>
      <c r="J909" s="287">
        <v>6553.97</v>
      </c>
      <c r="K909" s="287">
        <v>6553.97</v>
      </c>
      <c r="L909" s="287" t="s">
        <v>200</v>
      </c>
      <c r="M909" s="287">
        <v>1310.79</v>
      </c>
      <c r="N909" s="287">
        <v>7864.76</v>
      </c>
      <c r="O909" s="288"/>
      <c r="AU909" s="114"/>
      <c r="AV909" s="115"/>
      <c r="AW909" s="112" t="s">
        <v>2205</v>
      </c>
      <c r="AX909" s="112" t="s">
        <v>2065</v>
      </c>
      <c r="AY909" s="114"/>
      <c r="BA909" s="114"/>
    </row>
    <row r="910" spans="1:53" ht="19.5" x14ac:dyDescent="0.25">
      <c r="A910" s="280" t="s">
        <v>2206</v>
      </c>
      <c r="B910" s="281" t="s">
        <v>2207</v>
      </c>
      <c r="C910" s="282"/>
      <c r="D910" s="283"/>
      <c r="E910" s="284" t="s">
        <v>2208</v>
      </c>
      <c r="F910" s="284"/>
      <c r="G910" s="284"/>
      <c r="H910" s="285" t="s">
        <v>526</v>
      </c>
      <c r="I910" s="303">
        <v>3</v>
      </c>
      <c r="J910" s="287">
        <v>17175.87</v>
      </c>
      <c r="K910" s="287">
        <v>51527.61</v>
      </c>
      <c r="L910" s="287" t="s">
        <v>200</v>
      </c>
      <c r="M910" s="287">
        <v>10305.52</v>
      </c>
      <c r="N910" s="287">
        <v>61833.13</v>
      </c>
      <c r="O910" s="288"/>
      <c r="AU910" s="114"/>
      <c r="AV910" s="115"/>
      <c r="AW910" s="112" t="s">
        <v>2207</v>
      </c>
      <c r="AX910" s="112" t="s">
        <v>2208</v>
      </c>
      <c r="AY910" s="114"/>
      <c r="BA910" s="114"/>
    </row>
    <row r="911" spans="1:53" ht="19.5" x14ac:dyDescent="0.25">
      <c r="A911" s="280" t="s">
        <v>2209</v>
      </c>
      <c r="B911" s="281" t="s">
        <v>2210</v>
      </c>
      <c r="C911" s="282"/>
      <c r="D911" s="283"/>
      <c r="E911" s="284" t="s">
        <v>2211</v>
      </c>
      <c r="F911" s="284"/>
      <c r="G911" s="284"/>
      <c r="H911" s="285" t="s">
        <v>526</v>
      </c>
      <c r="I911" s="303">
        <v>1</v>
      </c>
      <c r="J911" s="287">
        <v>9463.7000000000007</v>
      </c>
      <c r="K911" s="287">
        <v>9463.7000000000007</v>
      </c>
      <c r="L911" s="287" t="s">
        <v>200</v>
      </c>
      <c r="M911" s="287">
        <v>1892.74</v>
      </c>
      <c r="N911" s="287">
        <v>11356.44</v>
      </c>
      <c r="O911" s="288"/>
      <c r="AU911" s="114"/>
      <c r="AV911" s="115"/>
      <c r="AW911" s="112" t="s">
        <v>2210</v>
      </c>
      <c r="AX911" s="112" t="s">
        <v>2211</v>
      </c>
      <c r="AY911" s="114"/>
      <c r="BA911" s="114"/>
    </row>
    <row r="912" spans="1:53" ht="19.5" x14ac:dyDescent="0.25">
      <c r="A912" s="280" t="s">
        <v>2212</v>
      </c>
      <c r="B912" s="281" t="s">
        <v>2213</v>
      </c>
      <c r="C912" s="282"/>
      <c r="D912" s="283"/>
      <c r="E912" s="284" t="s">
        <v>2214</v>
      </c>
      <c r="F912" s="284"/>
      <c r="G912" s="284"/>
      <c r="H912" s="285" t="s">
        <v>526</v>
      </c>
      <c r="I912" s="303">
        <v>1</v>
      </c>
      <c r="J912" s="287">
        <v>6553.97</v>
      </c>
      <c r="K912" s="287">
        <v>6553.97</v>
      </c>
      <c r="L912" s="287" t="s">
        <v>200</v>
      </c>
      <c r="M912" s="287">
        <v>1310.79</v>
      </c>
      <c r="N912" s="287">
        <v>7864.76</v>
      </c>
      <c r="O912" s="288"/>
      <c r="AU912" s="114"/>
      <c r="AV912" s="115"/>
      <c r="AW912" s="112" t="s">
        <v>2213</v>
      </c>
      <c r="AX912" s="112" t="s">
        <v>2214</v>
      </c>
      <c r="AY912" s="114"/>
      <c r="BA912" s="114"/>
    </row>
    <row r="913" spans="1:53" ht="19.5" x14ac:dyDescent="0.25">
      <c r="A913" s="280" t="s">
        <v>2215</v>
      </c>
      <c r="B913" s="281" t="s">
        <v>2216</v>
      </c>
      <c r="C913" s="282"/>
      <c r="D913" s="283"/>
      <c r="E913" s="284" t="s">
        <v>2217</v>
      </c>
      <c r="F913" s="284"/>
      <c r="G913" s="284"/>
      <c r="H913" s="285" t="s">
        <v>526</v>
      </c>
      <c r="I913" s="303">
        <v>1</v>
      </c>
      <c r="J913" s="287">
        <v>14576.9</v>
      </c>
      <c r="K913" s="287">
        <v>14576.9</v>
      </c>
      <c r="L913" s="287" t="s">
        <v>200</v>
      </c>
      <c r="M913" s="287">
        <v>2915.38</v>
      </c>
      <c r="N913" s="287">
        <v>17492.28</v>
      </c>
      <c r="O913" s="288"/>
      <c r="AU913" s="114"/>
      <c r="AV913" s="115"/>
      <c r="AW913" s="112" t="s">
        <v>2216</v>
      </c>
      <c r="AX913" s="112" t="s">
        <v>2217</v>
      </c>
      <c r="AY913" s="114"/>
      <c r="BA913" s="114"/>
    </row>
    <row r="914" spans="1:53" ht="19.5" x14ac:dyDescent="0.25">
      <c r="A914" s="280" t="s">
        <v>2218</v>
      </c>
      <c r="B914" s="281" t="s">
        <v>2219</v>
      </c>
      <c r="C914" s="282"/>
      <c r="D914" s="283"/>
      <c r="E914" s="284" t="s">
        <v>2046</v>
      </c>
      <c r="F914" s="284"/>
      <c r="G914" s="284"/>
      <c r="H914" s="285" t="s">
        <v>526</v>
      </c>
      <c r="I914" s="303">
        <v>1</v>
      </c>
      <c r="J914" s="287">
        <v>10994.8</v>
      </c>
      <c r="K914" s="287">
        <v>10994.8</v>
      </c>
      <c r="L914" s="287" t="s">
        <v>200</v>
      </c>
      <c r="M914" s="287">
        <v>2198.96</v>
      </c>
      <c r="N914" s="287">
        <v>13193.76</v>
      </c>
      <c r="O914" s="288"/>
      <c r="AU914" s="114"/>
      <c r="AV914" s="115"/>
      <c r="AW914" s="112" t="s">
        <v>2219</v>
      </c>
      <c r="AX914" s="112" t="s">
        <v>2046</v>
      </c>
      <c r="AY914" s="114"/>
      <c r="BA914" s="114"/>
    </row>
    <row r="915" spans="1:53" ht="30.75" x14ac:dyDescent="0.25">
      <c r="A915" s="280" t="s">
        <v>2220</v>
      </c>
      <c r="B915" s="281" t="s">
        <v>2221</v>
      </c>
      <c r="C915" s="282"/>
      <c r="D915" s="283"/>
      <c r="E915" s="284" t="s">
        <v>2222</v>
      </c>
      <c r="F915" s="284"/>
      <c r="G915" s="284"/>
      <c r="H915" s="285" t="s">
        <v>526</v>
      </c>
      <c r="I915" s="303">
        <v>1</v>
      </c>
      <c r="J915" s="287">
        <v>27571.77</v>
      </c>
      <c r="K915" s="287">
        <v>27571.77</v>
      </c>
      <c r="L915" s="287" t="s">
        <v>200</v>
      </c>
      <c r="M915" s="287">
        <v>5514.35</v>
      </c>
      <c r="N915" s="287">
        <v>33086.120000000003</v>
      </c>
      <c r="O915" s="288"/>
      <c r="AU915" s="114"/>
      <c r="AV915" s="115"/>
      <c r="AW915" s="112" t="s">
        <v>2221</v>
      </c>
      <c r="AX915" s="112" t="s">
        <v>2222</v>
      </c>
      <c r="AY915" s="114"/>
      <c r="BA915" s="114"/>
    </row>
    <row r="916" spans="1:53" ht="19.5" x14ac:dyDescent="0.25">
      <c r="A916" s="280" t="s">
        <v>2223</v>
      </c>
      <c r="B916" s="281" t="s">
        <v>2224</v>
      </c>
      <c r="C916" s="282"/>
      <c r="D916" s="283"/>
      <c r="E916" s="284" t="s">
        <v>2225</v>
      </c>
      <c r="F916" s="284"/>
      <c r="G916" s="284"/>
      <c r="H916" s="285" t="s">
        <v>526</v>
      </c>
      <c r="I916" s="303">
        <v>2</v>
      </c>
      <c r="J916" s="287">
        <v>15254.91</v>
      </c>
      <c r="K916" s="287">
        <v>30509.82</v>
      </c>
      <c r="L916" s="287" t="s">
        <v>200</v>
      </c>
      <c r="M916" s="287">
        <v>6101.96</v>
      </c>
      <c r="N916" s="287">
        <v>36611.78</v>
      </c>
      <c r="O916" s="288"/>
      <c r="AU916" s="114"/>
      <c r="AV916" s="115"/>
      <c r="AW916" s="112" t="s">
        <v>2224</v>
      </c>
      <c r="AX916" s="112" t="s">
        <v>2225</v>
      </c>
      <c r="AY916" s="114"/>
      <c r="BA916" s="114"/>
    </row>
    <row r="917" spans="1:53" ht="19.5" x14ac:dyDescent="0.25">
      <c r="A917" s="280" t="s">
        <v>2226</v>
      </c>
      <c r="B917" s="281" t="s">
        <v>2227</v>
      </c>
      <c r="C917" s="282"/>
      <c r="D917" s="283"/>
      <c r="E917" s="284" t="s">
        <v>2037</v>
      </c>
      <c r="F917" s="284"/>
      <c r="G917" s="284"/>
      <c r="H917" s="285" t="s">
        <v>526</v>
      </c>
      <c r="I917" s="303">
        <v>1</v>
      </c>
      <c r="J917" s="287">
        <v>12435.57</v>
      </c>
      <c r="K917" s="287">
        <v>12435.57</v>
      </c>
      <c r="L917" s="287" t="s">
        <v>200</v>
      </c>
      <c r="M917" s="287">
        <v>2487.11</v>
      </c>
      <c r="N917" s="287">
        <v>14922.68</v>
      </c>
      <c r="O917" s="288"/>
      <c r="AU917" s="114"/>
      <c r="AV917" s="115"/>
      <c r="AW917" s="112" t="s">
        <v>2227</v>
      </c>
      <c r="AX917" s="112" t="s">
        <v>2037</v>
      </c>
      <c r="AY917" s="114"/>
      <c r="BA917" s="114"/>
    </row>
    <row r="918" spans="1:53" ht="19.5" x14ac:dyDescent="0.25">
      <c r="A918" s="280" t="s">
        <v>2228</v>
      </c>
      <c r="B918" s="281" t="s">
        <v>2229</v>
      </c>
      <c r="C918" s="282"/>
      <c r="D918" s="283"/>
      <c r="E918" s="284" t="s">
        <v>2230</v>
      </c>
      <c r="F918" s="284"/>
      <c r="G918" s="284"/>
      <c r="H918" s="285" t="s">
        <v>526</v>
      </c>
      <c r="I918" s="303">
        <v>2</v>
      </c>
      <c r="J918" s="287">
        <v>21311.66</v>
      </c>
      <c r="K918" s="287">
        <v>42623.32</v>
      </c>
      <c r="L918" s="287" t="s">
        <v>200</v>
      </c>
      <c r="M918" s="287">
        <v>8524.66</v>
      </c>
      <c r="N918" s="287">
        <v>51147.98</v>
      </c>
      <c r="O918" s="288"/>
      <c r="AU918" s="114"/>
      <c r="AV918" s="115"/>
      <c r="AW918" s="112" t="s">
        <v>2229</v>
      </c>
      <c r="AX918" s="112" t="s">
        <v>2230</v>
      </c>
      <c r="AY918" s="114"/>
      <c r="BA918" s="114"/>
    </row>
    <row r="919" spans="1:53" ht="19.5" x14ac:dyDescent="0.25">
      <c r="A919" s="280" t="s">
        <v>2231</v>
      </c>
      <c r="B919" s="281" t="s">
        <v>2232</v>
      </c>
      <c r="C919" s="282"/>
      <c r="D919" s="283"/>
      <c r="E919" s="284" t="s">
        <v>2117</v>
      </c>
      <c r="F919" s="284"/>
      <c r="G919" s="284"/>
      <c r="H919" s="285" t="s">
        <v>526</v>
      </c>
      <c r="I919" s="303">
        <v>1</v>
      </c>
      <c r="J919" s="287">
        <v>21096.959999999999</v>
      </c>
      <c r="K919" s="287">
        <v>21096.959999999999</v>
      </c>
      <c r="L919" s="287" t="s">
        <v>200</v>
      </c>
      <c r="M919" s="287">
        <v>4219.3900000000003</v>
      </c>
      <c r="N919" s="287">
        <v>25316.35</v>
      </c>
      <c r="O919" s="288"/>
      <c r="AU919" s="114"/>
      <c r="AV919" s="115"/>
      <c r="AW919" s="112" t="s">
        <v>2232</v>
      </c>
      <c r="AX919" s="112" t="s">
        <v>2117</v>
      </c>
      <c r="AY919" s="114"/>
      <c r="BA919" s="114"/>
    </row>
    <row r="920" spans="1:53" ht="19.5" x14ac:dyDescent="0.25">
      <c r="A920" s="280" t="s">
        <v>2233</v>
      </c>
      <c r="B920" s="281" t="s">
        <v>2234</v>
      </c>
      <c r="C920" s="282"/>
      <c r="D920" s="283"/>
      <c r="E920" s="284" t="s">
        <v>2235</v>
      </c>
      <c r="F920" s="284"/>
      <c r="G920" s="284"/>
      <c r="H920" s="285" t="s">
        <v>526</v>
      </c>
      <c r="I920" s="303">
        <v>2</v>
      </c>
      <c r="J920" s="287">
        <v>9407.2000000000007</v>
      </c>
      <c r="K920" s="287">
        <v>18814.400000000001</v>
      </c>
      <c r="L920" s="287" t="s">
        <v>200</v>
      </c>
      <c r="M920" s="287">
        <v>3762.88</v>
      </c>
      <c r="N920" s="287">
        <v>22577.279999999999</v>
      </c>
      <c r="O920" s="288"/>
      <c r="AU920" s="114"/>
      <c r="AV920" s="115"/>
      <c r="AW920" s="112" t="s">
        <v>2234</v>
      </c>
      <c r="AX920" s="112" t="s">
        <v>2235</v>
      </c>
      <c r="AY920" s="114"/>
      <c r="BA920" s="114"/>
    </row>
    <row r="921" spans="1:53" ht="19.5" x14ac:dyDescent="0.25">
      <c r="A921" s="280" t="s">
        <v>2236</v>
      </c>
      <c r="B921" s="281" t="s">
        <v>2237</v>
      </c>
      <c r="C921" s="282"/>
      <c r="D921" s="283"/>
      <c r="E921" s="284" t="s">
        <v>2238</v>
      </c>
      <c r="F921" s="284"/>
      <c r="G921" s="284"/>
      <c r="H921" s="285" t="s">
        <v>526</v>
      </c>
      <c r="I921" s="303">
        <v>3</v>
      </c>
      <c r="J921" s="287">
        <v>17995.12</v>
      </c>
      <c r="K921" s="287">
        <v>53985.36</v>
      </c>
      <c r="L921" s="287" t="s">
        <v>200</v>
      </c>
      <c r="M921" s="287">
        <v>10797.07</v>
      </c>
      <c r="N921" s="287">
        <v>64782.43</v>
      </c>
      <c r="O921" s="288"/>
      <c r="AU921" s="114"/>
      <c r="AV921" s="115"/>
      <c r="AW921" s="112" t="s">
        <v>2237</v>
      </c>
      <c r="AX921" s="112" t="s">
        <v>2238</v>
      </c>
      <c r="AY921" s="114"/>
      <c r="BA921" s="114"/>
    </row>
    <row r="922" spans="1:53" ht="19.5" x14ac:dyDescent="0.25">
      <c r="A922" s="280" t="s">
        <v>2239</v>
      </c>
      <c r="B922" s="281" t="s">
        <v>2240</v>
      </c>
      <c r="C922" s="282"/>
      <c r="D922" s="283"/>
      <c r="E922" s="284" t="s">
        <v>2241</v>
      </c>
      <c r="F922" s="284"/>
      <c r="G922" s="284"/>
      <c r="H922" s="285" t="s">
        <v>526</v>
      </c>
      <c r="I922" s="303">
        <v>1</v>
      </c>
      <c r="J922" s="287">
        <v>32600.26</v>
      </c>
      <c r="K922" s="287">
        <v>32600.26</v>
      </c>
      <c r="L922" s="287" t="s">
        <v>200</v>
      </c>
      <c r="M922" s="287">
        <v>6520.05</v>
      </c>
      <c r="N922" s="287">
        <v>39120.31</v>
      </c>
      <c r="O922" s="288"/>
      <c r="AU922" s="114"/>
      <c r="AV922" s="115"/>
      <c r="AW922" s="112" t="s">
        <v>2240</v>
      </c>
      <c r="AX922" s="112" t="s">
        <v>2241</v>
      </c>
      <c r="AY922" s="114"/>
      <c r="BA922" s="114"/>
    </row>
    <row r="923" spans="1:53" ht="19.5" x14ac:dyDescent="0.25">
      <c r="A923" s="280" t="s">
        <v>2242</v>
      </c>
      <c r="B923" s="281" t="s">
        <v>2243</v>
      </c>
      <c r="C923" s="282"/>
      <c r="D923" s="283"/>
      <c r="E923" s="284" t="s">
        <v>2225</v>
      </c>
      <c r="F923" s="284"/>
      <c r="G923" s="284"/>
      <c r="H923" s="285" t="s">
        <v>526</v>
      </c>
      <c r="I923" s="303">
        <v>1</v>
      </c>
      <c r="J923" s="287">
        <v>15254.86</v>
      </c>
      <c r="K923" s="287">
        <v>15254.86</v>
      </c>
      <c r="L923" s="287" t="s">
        <v>200</v>
      </c>
      <c r="M923" s="287">
        <v>3050.97</v>
      </c>
      <c r="N923" s="287">
        <v>18305.830000000002</v>
      </c>
      <c r="O923" s="288"/>
      <c r="AU923" s="114"/>
      <c r="AV923" s="115"/>
      <c r="AW923" s="112" t="s">
        <v>2243</v>
      </c>
      <c r="AX923" s="112" t="s">
        <v>2225</v>
      </c>
      <c r="AY923" s="114"/>
      <c r="BA923" s="114"/>
    </row>
    <row r="924" spans="1:53" ht="19.5" x14ac:dyDescent="0.25">
      <c r="A924" s="280" t="s">
        <v>2244</v>
      </c>
      <c r="B924" s="281" t="s">
        <v>2245</v>
      </c>
      <c r="C924" s="282"/>
      <c r="D924" s="283"/>
      <c r="E924" s="284" t="s">
        <v>2246</v>
      </c>
      <c r="F924" s="284"/>
      <c r="G924" s="284"/>
      <c r="H924" s="285" t="s">
        <v>526</v>
      </c>
      <c r="I924" s="303">
        <v>2</v>
      </c>
      <c r="J924" s="287">
        <v>15384.83</v>
      </c>
      <c r="K924" s="287">
        <v>30769.66</v>
      </c>
      <c r="L924" s="287" t="s">
        <v>200</v>
      </c>
      <c r="M924" s="287">
        <v>6153.93</v>
      </c>
      <c r="N924" s="287">
        <v>36923.589999999997</v>
      </c>
      <c r="O924" s="288"/>
      <c r="AU924" s="114"/>
      <c r="AV924" s="115"/>
      <c r="AW924" s="112" t="s">
        <v>2245</v>
      </c>
      <c r="AX924" s="112" t="s">
        <v>2246</v>
      </c>
      <c r="AY924" s="114"/>
      <c r="BA924" s="114"/>
    </row>
    <row r="925" spans="1:53" ht="30.75" x14ac:dyDescent="0.25">
      <c r="A925" s="280" t="s">
        <v>2247</v>
      </c>
      <c r="B925" s="281" t="s">
        <v>2248</v>
      </c>
      <c r="C925" s="282"/>
      <c r="D925" s="283"/>
      <c r="E925" s="284" t="s">
        <v>2051</v>
      </c>
      <c r="F925" s="284"/>
      <c r="G925" s="284"/>
      <c r="H925" s="285" t="s">
        <v>526</v>
      </c>
      <c r="I925" s="303">
        <v>1</v>
      </c>
      <c r="J925" s="287">
        <v>18051.599999999999</v>
      </c>
      <c r="K925" s="287">
        <v>18051.599999999999</v>
      </c>
      <c r="L925" s="287" t="s">
        <v>200</v>
      </c>
      <c r="M925" s="287">
        <v>3610.32</v>
      </c>
      <c r="N925" s="287">
        <v>21661.919999999998</v>
      </c>
      <c r="O925" s="288"/>
      <c r="AU925" s="114"/>
      <c r="AV925" s="115"/>
      <c r="AW925" s="112" t="s">
        <v>2248</v>
      </c>
      <c r="AX925" s="112" t="s">
        <v>2051</v>
      </c>
      <c r="AY925" s="114"/>
      <c r="BA925" s="114"/>
    </row>
    <row r="926" spans="1:53" ht="30.75" x14ac:dyDescent="0.25">
      <c r="A926" s="280" t="s">
        <v>2249</v>
      </c>
      <c r="B926" s="281" t="s">
        <v>2250</v>
      </c>
      <c r="C926" s="282"/>
      <c r="D926" s="283"/>
      <c r="E926" s="284" t="s">
        <v>2251</v>
      </c>
      <c r="F926" s="284"/>
      <c r="G926" s="284"/>
      <c r="H926" s="285" t="s">
        <v>526</v>
      </c>
      <c r="I926" s="303">
        <v>1</v>
      </c>
      <c r="J926" s="287">
        <v>2033.98</v>
      </c>
      <c r="K926" s="287">
        <v>2033.98</v>
      </c>
      <c r="L926" s="287" t="s">
        <v>200</v>
      </c>
      <c r="M926" s="287">
        <v>406.8</v>
      </c>
      <c r="N926" s="287">
        <v>2440.7800000000002</v>
      </c>
      <c r="O926" s="288"/>
      <c r="AU926" s="114"/>
      <c r="AV926" s="115"/>
      <c r="AW926" s="112" t="s">
        <v>2250</v>
      </c>
      <c r="AX926" s="112" t="s">
        <v>2251</v>
      </c>
      <c r="AY926" s="114"/>
      <c r="BA926" s="114"/>
    </row>
    <row r="927" spans="1:53" ht="19.5" x14ac:dyDescent="0.25">
      <c r="A927" s="280" t="s">
        <v>2252</v>
      </c>
      <c r="B927" s="281" t="s">
        <v>2253</v>
      </c>
      <c r="C927" s="282"/>
      <c r="D927" s="283"/>
      <c r="E927" s="284" t="s">
        <v>2254</v>
      </c>
      <c r="F927" s="284"/>
      <c r="G927" s="284"/>
      <c r="H927" s="285" t="s">
        <v>526</v>
      </c>
      <c r="I927" s="303">
        <v>1</v>
      </c>
      <c r="J927" s="287">
        <v>12316.9</v>
      </c>
      <c r="K927" s="287">
        <v>12316.9</v>
      </c>
      <c r="L927" s="287" t="s">
        <v>200</v>
      </c>
      <c r="M927" s="287">
        <v>2463.38</v>
      </c>
      <c r="N927" s="287">
        <v>14780.28</v>
      </c>
      <c r="O927" s="288"/>
      <c r="AU927" s="114"/>
      <c r="AV927" s="115"/>
      <c r="AW927" s="112" t="s">
        <v>2253</v>
      </c>
      <c r="AX927" s="112" t="s">
        <v>2254</v>
      </c>
      <c r="AY927" s="114"/>
      <c r="BA927" s="114"/>
    </row>
    <row r="928" spans="1:53" ht="19.5" x14ac:dyDescent="0.25">
      <c r="A928" s="280" t="s">
        <v>2255</v>
      </c>
      <c r="B928" s="281" t="s">
        <v>2256</v>
      </c>
      <c r="C928" s="282"/>
      <c r="D928" s="283"/>
      <c r="E928" s="284" t="s">
        <v>2043</v>
      </c>
      <c r="F928" s="284"/>
      <c r="G928" s="284"/>
      <c r="H928" s="285" t="s">
        <v>526</v>
      </c>
      <c r="I928" s="303">
        <v>1</v>
      </c>
      <c r="J928" s="287">
        <v>7373.19</v>
      </c>
      <c r="K928" s="287">
        <v>7373.19</v>
      </c>
      <c r="L928" s="287" t="s">
        <v>200</v>
      </c>
      <c r="M928" s="287">
        <v>1474.64</v>
      </c>
      <c r="N928" s="287">
        <v>8847.83</v>
      </c>
      <c r="O928" s="288"/>
      <c r="AU928" s="114"/>
      <c r="AV928" s="115"/>
      <c r="AW928" s="112" t="s">
        <v>2256</v>
      </c>
      <c r="AX928" s="112" t="s">
        <v>2043</v>
      </c>
      <c r="AY928" s="114"/>
      <c r="BA928" s="114"/>
    </row>
    <row r="929" spans="1:53" ht="19.5" x14ac:dyDescent="0.25">
      <c r="A929" s="280" t="s">
        <v>2257</v>
      </c>
      <c r="B929" s="281" t="s">
        <v>2258</v>
      </c>
      <c r="C929" s="282"/>
      <c r="D929" s="283"/>
      <c r="E929" s="284" t="s">
        <v>2259</v>
      </c>
      <c r="F929" s="284"/>
      <c r="G929" s="284"/>
      <c r="H929" s="285" t="s">
        <v>526</v>
      </c>
      <c r="I929" s="303">
        <v>1</v>
      </c>
      <c r="J929" s="287">
        <v>17853.88</v>
      </c>
      <c r="K929" s="287">
        <v>17853.88</v>
      </c>
      <c r="L929" s="287" t="s">
        <v>200</v>
      </c>
      <c r="M929" s="287">
        <v>3570.78</v>
      </c>
      <c r="N929" s="287">
        <v>21424.66</v>
      </c>
      <c r="O929" s="288"/>
      <c r="AU929" s="114"/>
      <c r="AV929" s="115"/>
      <c r="AW929" s="112" t="s">
        <v>2258</v>
      </c>
      <c r="AX929" s="112" t="s">
        <v>2259</v>
      </c>
      <c r="AY929" s="114"/>
      <c r="BA929" s="114"/>
    </row>
    <row r="930" spans="1:53" ht="19.5" x14ac:dyDescent="0.25">
      <c r="A930" s="280" t="s">
        <v>2260</v>
      </c>
      <c r="B930" s="281" t="s">
        <v>2261</v>
      </c>
      <c r="C930" s="282"/>
      <c r="D930" s="283"/>
      <c r="E930" s="284" t="s">
        <v>2238</v>
      </c>
      <c r="F930" s="284"/>
      <c r="G930" s="284"/>
      <c r="H930" s="285" t="s">
        <v>526</v>
      </c>
      <c r="I930" s="303">
        <v>2</v>
      </c>
      <c r="J930" s="287">
        <v>17995.13</v>
      </c>
      <c r="K930" s="287">
        <v>35990.26</v>
      </c>
      <c r="L930" s="287" t="s">
        <v>200</v>
      </c>
      <c r="M930" s="287">
        <v>7198.05</v>
      </c>
      <c r="N930" s="287">
        <v>43188.31</v>
      </c>
      <c r="O930" s="288"/>
      <c r="AU930" s="114"/>
      <c r="AV930" s="115"/>
      <c r="AW930" s="112" t="s">
        <v>2261</v>
      </c>
      <c r="AX930" s="112" t="s">
        <v>2238</v>
      </c>
      <c r="AY930" s="114"/>
      <c r="BA930" s="114"/>
    </row>
    <row r="931" spans="1:53" ht="19.5" x14ac:dyDescent="0.25">
      <c r="A931" s="280" t="s">
        <v>2262</v>
      </c>
      <c r="B931" s="281" t="s">
        <v>2263</v>
      </c>
      <c r="C931" s="282"/>
      <c r="D931" s="283"/>
      <c r="E931" s="284" t="s">
        <v>2241</v>
      </c>
      <c r="F931" s="284"/>
      <c r="G931" s="284"/>
      <c r="H931" s="285" t="s">
        <v>526</v>
      </c>
      <c r="I931" s="303">
        <v>1</v>
      </c>
      <c r="J931" s="287">
        <v>32600.26</v>
      </c>
      <c r="K931" s="287">
        <v>32600.26</v>
      </c>
      <c r="L931" s="287" t="s">
        <v>200</v>
      </c>
      <c r="M931" s="287">
        <v>6520.05</v>
      </c>
      <c r="N931" s="287">
        <v>39120.31</v>
      </c>
      <c r="O931" s="288"/>
      <c r="AU931" s="114"/>
      <c r="AV931" s="115"/>
      <c r="AW931" s="112" t="s">
        <v>2263</v>
      </c>
      <c r="AX931" s="112" t="s">
        <v>2241</v>
      </c>
      <c r="AY931" s="114"/>
      <c r="BA931" s="114"/>
    </row>
    <row r="932" spans="1:53" ht="19.5" x14ac:dyDescent="0.25">
      <c r="A932" s="280" t="s">
        <v>2264</v>
      </c>
      <c r="B932" s="281" t="s">
        <v>2265</v>
      </c>
      <c r="C932" s="282"/>
      <c r="D932" s="283"/>
      <c r="E932" s="284" t="s">
        <v>2266</v>
      </c>
      <c r="F932" s="284"/>
      <c r="G932" s="284"/>
      <c r="H932" s="285" t="s">
        <v>526</v>
      </c>
      <c r="I932" s="303">
        <v>2</v>
      </c>
      <c r="J932" s="287">
        <v>21017.87</v>
      </c>
      <c r="K932" s="287">
        <v>42035.74</v>
      </c>
      <c r="L932" s="287" t="s">
        <v>200</v>
      </c>
      <c r="M932" s="287">
        <v>8407.15</v>
      </c>
      <c r="N932" s="287">
        <v>50442.89</v>
      </c>
      <c r="O932" s="288"/>
      <c r="AU932" s="114"/>
      <c r="AV932" s="115"/>
      <c r="AW932" s="112" t="s">
        <v>2265</v>
      </c>
      <c r="AX932" s="112" t="s">
        <v>2266</v>
      </c>
      <c r="AY932" s="114"/>
      <c r="BA932" s="114"/>
    </row>
    <row r="933" spans="1:53" ht="19.5" x14ac:dyDescent="0.25">
      <c r="A933" s="280" t="s">
        <v>2267</v>
      </c>
      <c r="B933" s="281" t="s">
        <v>2268</v>
      </c>
      <c r="C933" s="282"/>
      <c r="D933" s="283"/>
      <c r="E933" s="284" t="s">
        <v>2269</v>
      </c>
      <c r="F933" s="284"/>
      <c r="G933" s="284"/>
      <c r="H933" s="285" t="s">
        <v>526</v>
      </c>
      <c r="I933" s="303">
        <v>1</v>
      </c>
      <c r="J933" s="287">
        <v>116307.49</v>
      </c>
      <c r="K933" s="287">
        <v>116307.49</v>
      </c>
      <c r="L933" s="287" t="s">
        <v>200</v>
      </c>
      <c r="M933" s="287">
        <v>23261.5</v>
      </c>
      <c r="N933" s="287">
        <v>139568.99</v>
      </c>
      <c r="O933" s="288"/>
      <c r="AU933" s="114"/>
      <c r="AV933" s="115"/>
      <c r="AW933" s="112" t="s">
        <v>2268</v>
      </c>
      <c r="AX933" s="112" t="s">
        <v>2269</v>
      </c>
      <c r="AY933" s="114"/>
      <c r="BA933" s="114"/>
    </row>
    <row r="934" spans="1:53" ht="19.5" x14ac:dyDescent="0.25">
      <c r="A934" s="280" t="s">
        <v>2270</v>
      </c>
      <c r="B934" s="281" t="s">
        <v>2271</v>
      </c>
      <c r="C934" s="282"/>
      <c r="D934" s="283"/>
      <c r="E934" s="284" t="s">
        <v>2272</v>
      </c>
      <c r="F934" s="284"/>
      <c r="G934" s="284"/>
      <c r="H934" s="285" t="s">
        <v>526</v>
      </c>
      <c r="I934" s="303">
        <v>1</v>
      </c>
      <c r="J934" s="287">
        <v>145768.98000000001</v>
      </c>
      <c r="K934" s="287">
        <v>145768.98000000001</v>
      </c>
      <c r="L934" s="287" t="s">
        <v>200</v>
      </c>
      <c r="M934" s="287">
        <v>29153.8</v>
      </c>
      <c r="N934" s="287">
        <v>174922.78</v>
      </c>
      <c r="O934" s="288"/>
      <c r="AU934" s="114"/>
      <c r="AV934" s="115"/>
      <c r="AW934" s="112" t="s">
        <v>2271</v>
      </c>
      <c r="AX934" s="112" t="s">
        <v>2272</v>
      </c>
      <c r="AY934" s="114"/>
      <c r="BA934" s="114"/>
    </row>
    <row r="935" spans="1:53" ht="19.5" x14ac:dyDescent="0.25">
      <c r="A935" s="280" t="s">
        <v>2273</v>
      </c>
      <c r="B935" s="281" t="s">
        <v>2274</v>
      </c>
      <c r="C935" s="282"/>
      <c r="D935" s="283"/>
      <c r="E935" s="284" t="s">
        <v>2238</v>
      </c>
      <c r="F935" s="284"/>
      <c r="G935" s="284"/>
      <c r="H935" s="285" t="s">
        <v>526</v>
      </c>
      <c r="I935" s="303">
        <v>5</v>
      </c>
      <c r="J935" s="287">
        <v>17995.13</v>
      </c>
      <c r="K935" s="287">
        <v>89975.65</v>
      </c>
      <c r="L935" s="287" t="s">
        <v>200</v>
      </c>
      <c r="M935" s="287">
        <v>17995.13</v>
      </c>
      <c r="N935" s="287">
        <v>107970.78</v>
      </c>
      <c r="O935" s="288"/>
      <c r="AU935" s="114"/>
      <c r="AV935" s="115"/>
      <c r="AW935" s="112" t="s">
        <v>2274</v>
      </c>
      <c r="AX935" s="112" t="s">
        <v>2238</v>
      </c>
      <c r="AY935" s="114"/>
      <c r="BA935" s="114"/>
    </row>
    <row r="936" spans="1:53" ht="19.5" x14ac:dyDescent="0.25">
      <c r="A936" s="280" t="s">
        <v>2275</v>
      </c>
      <c r="B936" s="281" t="s">
        <v>2276</v>
      </c>
      <c r="C936" s="282"/>
      <c r="D936" s="283"/>
      <c r="E936" s="284" t="s">
        <v>2277</v>
      </c>
      <c r="F936" s="284"/>
      <c r="G936" s="284"/>
      <c r="H936" s="285" t="s">
        <v>526</v>
      </c>
      <c r="I936" s="303">
        <v>1</v>
      </c>
      <c r="J936" s="287">
        <v>10104.41</v>
      </c>
      <c r="K936" s="287">
        <v>10104.41</v>
      </c>
      <c r="L936" s="287" t="s">
        <v>200</v>
      </c>
      <c r="M936" s="287">
        <v>2020.88</v>
      </c>
      <c r="N936" s="287">
        <v>12125.29</v>
      </c>
      <c r="O936" s="288"/>
      <c r="AU936" s="114"/>
      <c r="AV936" s="115"/>
      <c r="AW936" s="112" t="s">
        <v>2276</v>
      </c>
      <c r="AX936" s="112" t="s">
        <v>2277</v>
      </c>
      <c r="AY936" s="114"/>
      <c r="BA936" s="114"/>
    </row>
    <row r="937" spans="1:53" ht="19.5" x14ac:dyDescent="0.25">
      <c r="A937" s="280" t="s">
        <v>2278</v>
      </c>
      <c r="B937" s="281" t="s">
        <v>2279</v>
      </c>
      <c r="C937" s="282"/>
      <c r="D937" s="283"/>
      <c r="E937" s="284" t="s">
        <v>2280</v>
      </c>
      <c r="F937" s="284"/>
      <c r="G937" s="284"/>
      <c r="H937" s="285" t="s">
        <v>526</v>
      </c>
      <c r="I937" s="303">
        <v>1</v>
      </c>
      <c r="J937" s="287">
        <v>6001.4</v>
      </c>
      <c r="K937" s="287">
        <v>6001.4</v>
      </c>
      <c r="L937" s="287" t="s">
        <v>200</v>
      </c>
      <c r="M937" s="287">
        <v>1200.28</v>
      </c>
      <c r="N937" s="287">
        <v>7201.68</v>
      </c>
      <c r="O937" s="288"/>
      <c r="AU937" s="114"/>
      <c r="AV937" s="115"/>
      <c r="AW937" s="112" t="s">
        <v>2279</v>
      </c>
      <c r="AX937" s="112" t="s">
        <v>2280</v>
      </c>
      <c r="AY937" s="114"/>
      <c r="BA937" s="114"/>
    </row>
    <row r="938" spans="1:53" ht="19.5" x14ac:dyDescent="0.25">
      <c r="A938" s="280" t="s">
        <v>2281</v>
      </c>
      <c r="B938" s="281" t="s">
        <v>2282</v>
      </c>
      <c r="C938" s="282"/>
      <c r="D938" s="283"/>
      <c r="E938" s="284" t="s">
        <v>2283</v>
      </c>
      <c r="F938" s="284"/>
      <c r="G938" s="284"/>
      <c r="H938" s="285" t="s">
        <v>526</v>
      </c>
      <c r="I938" s="303">
        <v>1</v>
      </c>
      <c r="J938" s="287">
        <v>3726.71</v>
      </c>
      <c r="K938" s="287">
        <v>3726.71</v>
      </c>
      <c r="L938" s="287" t="s">
        <v>200</v>
      </c>
      <c r="M938" s="287">
        <v>745.34</v>
      </c>
      <c r="N938" s="287">
        <v>4472.05</v>
      </c>
      <c r="O938" s="288"/>
      <c r="AU938" s="114"/>
      <c r="AV938" s="115"/>
      <c r="AW938" s="112" t="s">
        <v>2282</v>
      </c>
      <c r="AX938" s="112" t="s">
        <v>2283</v>
      </c>
      <c r="AY938" s="114"/>
      <c r="BA938" s="114"/>
    </row>
    <row r="939" spans="1:53" ht="19.5" x14ac:dyDescent="0.25">
      <c r="A939" s="280" t="s">
        <v>2284</v>
      </c>
      <c r="B939" s="281" t="s">
        <v>2285</v>
      </c>
      <c r="C939" s="282"/>
      <c r="D939" s="283"/>
      <c r="E939" s="284" t="s">
        <v>2286</v>
      </c>
      <c r="F939" s="284"/>
      <c r="G939" s="284"/>
      <c r="H939" s="285" t="s">
        <v>526</v>
      </c>
      <c r="I939" s="303">
        <v>1</v>
      </c>
      <c r="J939" s="287">
        <v>63640</v>
      </c>
      <c r="K939" s="287">
        <v>63640</v>
      </c>
      <c r="L939" s="287" t="s">
        <v>200</v>
      </c>
      <c r="M939" s="287">
        <v>12728</v>
      </c>
      <c r="N939" s="287">
        <v>76368</v>
      </c>
      <c r="O939" s="288"/>
      <c r="AU939" s="114"/>
      <c r="AV939" s="115"/>
      <c r="AW939" s="112" t="s">
        <v>2285</v>
      </c>
      <c r="AX939" s="112" t="s">
        <v>2286</v>
      </c>
      <c r="AY939" s="114"/>
      <c r="BA939" s="114"/>
    </row>
    <row r="940" spans="1:53" ht="19.5" x14ac:dyDescent="0.25">
      <c r="A940" s="280" t="s">
        <v>2287</v>
      </c>
      <c r="B940" s="281" t="s">
        <v>2288</v>
      </c>
      <c r="C940" s="282"/>
      <c r="D940" s="283"/>
      <c r="E940" s="284" t="s">
        <v>2289</v>
      </c>
      <c r="F940" s="284"/>
      <c r="G940" s="284"/>
      <c r="H940" s="285" t="s">
        <v>526</v>
      </c>
      <c r="I940" s="303">
        <v>1</v>
      </c>
      <c r="J940" s="287">
        <v>32212.68</v>
      </c>
      <c r="K940" s="287">
        <v>32212.68</v>
      </c>
      <c r="L940" s="287" t="s">
        <v>200</v>
      </c>
      <c r="M940" s="287">
        <v>6442.54</v>
      </c>
      <c r="N940" s="287">
        <v>38655.22</v>
      </c>
      <c r="O940" s="288"/>
      <c r="AU940" s="114"/>
      <c r="AV940" s="115"/>
      <c r="AW940" s="112" t="s">
        <v>2288</v>
      </c>
      <c r="AX940" s="112" t="s">
        <v>2289</v>
      </c>
      <c r="AY940" s="114"/>
      <c r="BA940" s="114"/>
    </row>
    <row r="941" spans="1:53" ht="30.75" x14ac:dyDescent="0.25">
      <c r="A941" s="280" t="s">
        <v>2290</v>
      </c>
      <c r="B941" s="281" t="s">
        <v>2291</v>
      </c>
      <c r="C941" s="282"/>
      <c r="D941" s="283"/>
      <c r="E941" s="284" t="s">
        <v>2292</v>
      </c>
      <c r="F941" s="284"/>
      <c r="G941" s="284"/>
      <c r="H941" s="285" t="s">
        <v>526</v>
      </c>
      <c r="I941" s="303">
        <v>1</v>
      </c>
      <c r="J941" s="287">
        <v>72997.5</v>
      </c>
      <c r="K941" s="287">
        <v>72997.5</v>
      </c>
      <c r="L941" s="287" t="s">
        <v>200</v>
      </c>
      <c r="M941" s="287">
        <v>14599.5</v>
      </c>
      <c r="N941" s="287">
        <v>87597</v>
      </c>
      <c r="O941" s="288"/>
      <c r="AU941" s="114"/>
      <c r="AV941" s="115"/>
      <c r="AW941" s="112" t="s">
        <v>2291</v>
      </c>
      <c r="AX941" s="112" t="s">
        <v>2292</v>
      </c>
      <c r="AY941" s="114"/>
      <c r="BA941" s="114"/>
    </row>
    <row r="942" spans="1:53" ht="19.5" x14ac:dyDescent="0.25">
      <c r="A942" s="280" t="s">
        <v>2293</v>
      </c>
      <c r="B942" s="281" t="s">
        <v>2294</v>
      </c>
      <c r="C942" s="282"/>
      <c r="D942" s="283"/>
      <c r="E942" s="284" t="s">
        <v>2295</v>
      </c>
      <c r="F942" s="284"/>
      <c r="G942" s="284"/>
      <c r="H942" s="285" t="s">
        <v>526</v>
      </c>
      <c r="I942" s="303">
        <v>1</v>
      </c>
      <c r="J942" s="287">
        <v>8972.15</v>
      </c>
      <c r="K942" s="287">
        <v>8972.15</v>
      </c>
      <c r="L942" s="287" t="s">
        <v>200</v>
      </c>
      <c r="M942" s="287">
        <v>1794.43</v>
      </c>
      <c r="N942" s="287">
        <v>10766.58</v>
      </c>
      <c r="O942" s="288"/>
      <c r="AU942" s="114"/>
      <c r="AV942" s="115"/>
      <c r="AW942" s="112" t="s">
        <v>2294</v>
      </c>
      <c r="AX942" s="112" t="s">
        <v>2295</v>
      </c>
      <c r="AY942" s="114"/>
      <c r="BA942" s="114"/>
    </row>
    <row r="943" spans="1:53" ht="19.5" x14ac:dyDescent="0.25">
      <c r="A943" s="280" t="s">
        <v>2296</v>
      </c>
      <c r="B943" s="281" t="s">
        <v>2297</v>
      </c>
      <c r="C943" s="282"/>
      <c r="D943" s="283"/>
      <c r="E943" s="284" t="s">
        <v>2298</v>
      </c>
      <c r="F943" s="284"/>
      <c r="G943" s="284"/>
      <c r="H943" s="285" t="s">
        <v>526</v>
      </c>
      <c r="I943" s="303">
        <v>1</v>
      </c>
      <c r="J943" s="287">
        <v>8068.12</v>
      </c>
      <c r="K943" s="287">
        <v>8068.12</v>
      </c>
      <c r="L943" s="287" t="s">
        <v>200</v>
      </c>
      <c r="M943" s="287">
        <v>1613.62</v>
      </c>
      <c r="N943" s="287">
        <v>9681.74</v>
      </c>
      <c r="O943" s="288"/>
      <c r="AU943" s="114"/>
      <c r="AV943" s="115"/>
      <c r="AW943" s="112" t="s">
        <v>2297</v>
      </c>
      <c r="AX943" s="112" t="s">
        <v>2298</v>
      </c>
      <c r="AY943" s="114"/>
      <c r="BA943" s="114"/>
    </row>
    <row r="944" spans="1:53" ht="30.75" x14ac:dyDescent="0.25">
      <c r="A944" s="280" t="s">
        <v>2299</v>
      </c>
      <c r="B944" s="281" t="s">
        <v>2300</v>
      </c>
      <c r="C944" s="282"/>
      <c r="D944" s="283"/>
      <c r="E944" s="284" t="s">
        <v>2301</v>
      </c>
      <c r="F944" s="284"/>
      <c r="G944" s="284"/>
      <c r="H944" s="285" t="s">
        <v>526</v>
      </c>
      <c r="I944" s="303">
        <v>1</v>
      </c>
      <c r="J944" s="287">
        <v>47556.81</v>
      </c>
      <c r="K944" s="287">
        <v>47556.81</v>
      </c>
      <c r="L944" s="287" t="s">
        <v>200</v>
      </c>
      <c r="M944" s="287">
        <v>9511.36</v>
      </c>
      <c r="N944" s="287">
        <v>57068.17</v>
      </c>
      <c r="O944" s="288"/>
      <c r="AU944" s="114"/>
      <c r="AV944" s="115"/>
      <c r="AW944" s="112" t="s">
        <v>2300</v>
      </c>
      <c r="AX944" s="112" t="s">
        <v>2301</v>
      </c>
      <c r="AY944" s="114"/>
      <c r="BA944" s="114"/>
    </row>
    <row r="945" spans="1:53" ht="19.5" x14ac:dyDescent="0.25">
      <c r="A945" s="280" t="s">
        <v>2302</v>
      </c>
      <c r="B945" s="281" t="s">
        <v>2303</v>
      </c>
      <c r="C945" s="282"/>
      <c r="D945" s="283"/>
      <c r="E945" s="284" t="s">
        <v>2304</v>
      </c>
      <c r="F945" s="284"/>
      <c r="G945" s="284"/>
      <c r="H945" s="285" t="s">
        <v>526</v>
      </c>
      <c r="I945" s="303">
        <v>1</v>
      </c>
      <c r="J945" s="287">
        <v>19209.89</v>
      </c>
      <c r="K945" s="287">
        <v>19209.89</v>
      </c>
      <c r="L945" s="287" t="s">
        <v>200</v>
      </c>
      <c r="M945" s="287">
        <v>3841.98</v>
      </c>
      <c r="N945" s="287">
        <v>23051.87</v>
      </c>
      <c r="O945" s="288"/>
      <c r="AU945" s="114"/>
      <c r="AV945" s="115"/>
      <c r="AW945" s="112" t="s">
        <v>2303</v>
      </c>
      <c r="AX945" s="112" t="s">
        <v>2304</v>
      </c>
      <c r="AY945" s="114"/>
      <c r="BA945" s="114"/>
    </row>
    <row r="946" spans="1:53" ht="19.5" x14ac:dyDescent="0.25">
      <c r="A946" s="280" t="s">
        <v>2305</v>
      </c>
      <c r="B946" s="281" t="s">
        <v>2306</v>
      </c>
      <c r="C946" s="282"/>
      <c r="D946" s="283"/>
      <c r="E946" s="284" t="s">
        <v>2307</v>
      </c>
      <c r="F946" s="284"/>
      <c r="G946" s="284"/>
      <c r="H946" s="285" t="s">
        <v>526</v>
      </c>
      <c r="I946" s="303">
        <v>1</v>
      </c>
      <c r="J946" s="287">
        <v>12909.04</v>
      </c>
      <c r="K946" s="287">
        <v>12909.04</v>
      </c>
      <c r="L946" s="287" t="s">
        <v>200</v>
      </c>
      <c r="M946" s="287">
        <v>2581.81</v>
      </c>
      <c r="N946" s="287">
        <v>15490.85</v>
      </c>
      <c r="O946" s="288"/>
      <c r="AU946" s="114"/>
      <c r="AV946" s="115"/>
      <c r="AW946" s="112" t="s">
        <v>2306</v>
      </c>
      <c r="AX946" s="112" t="s">
        <v>2307</v>
      </c>
      <c r="AY946" s="114"/>
      <c r="BA946" s="114"/>
    </row>
    <row r="947" spans="1:53" ht="19.5" x14ac:dyDescent="0.25">
      <c r="A947" s="280" t="s">
        <v>2308</v>
      </c>
      <c r="B947" s="281" t="s">
        <v>2309</v>
      </c>
      <c r="C947" s="282"/>
      <c r="D947" s="283"/>
      <c r="E947" s="284" t="s">
        <v>2310</v>
      </c>
      <c r="F947" s="284"/>
      <c r="G947" s="284"/>
      <c r="H947" s="285" t="s">
        <v>526</v>
      </c>
      <c r="I947" s="303">
        <v>2</v>
      </c>
      <c r="J947" s="287">
        <v>15427.78</v>
      </c>
      <c r="K947" s="287">
        <v>30855.56</v>
      </c>
      <c r="L947" s="287" t="s">
        <v>200</v>
      </c>
      <c r="M947" s="287">
        <v>6171.11</v>
      </c>
      <c r="N947" s="287">
        <v>37026.67</v>
      </c>
      <c r="O947" s="288"/>
      <c r="AU947" s="114"/>
      <c r="AV947" s="115"/>
      <c r="AW947" s="112" t="s">
        <v>2309</v>
      </c>
      <c r="AX947" s="112" t="s">
        <v>2310</v>
      </c>
      <c r="AY947" s="114"/>
      <c r="BA947" s="114"/>
    </row>
    <row r="948" spans="1:53" ht="19.5" x14ac:dyDescent="0.25">
      <c r="A948" s="280" t="s">
        <v>2311</v>
      </c>
      <c r="B948" s="281" t="s">
        <v>2312</v>
      </c>
      <c r="C948" s="282"/>
      <c r="D948" s="283"/>
      <c r="E948" s="284" t="s">
        <v>2313</v>
      </c>
      <c r="F948" s="284"/>
      <c r="G948" s="284"/>
      <c r="H948" s="285" t="s">
        <v>526</v>
      </c>
      <c r="I948" s="303">
        <v>1</v>
      </c>
      <c r="J948" s="287">
        <v>2353.8000000000002</v>
      </c>
      <c r="K948" s="287">
        <v>2353.8000000000002</v>
      </c>
      <c r="L948" s="287" t="s">
        <v>200</v>
      </c>
      <c r="M948" s="287">
        <v>470.76</v>
      </c>
      <c r="N948" s="287">
        <v>2824.56</v>
      </c>
      <c r="O948" s="288"/>
      <c r="AU948" s="114"/>
      <c r="AV948" s="115"/>
      <c r="AW948" s="112" t="s">
        <v>2312</v>
      </c>
      <c r="AX948" s="112" t="s">
        <v>2313</v>
      </c>
      <c r="AY948" s="114"/>
      <c r="BA948" s="114"/>
    </row>
    <row r="949" spans="1:53" ht="19.5" x14ac:dyDescent="0.25">
      <c r="A949" s="280" t="s">
        <v>2314</v>
      </c>
      <c r="B949" s="281" t="s">
        <v>2315</v>
      </c>
      <c r="C949" s="282"/>
      <c r="D949" s="283"/>
      <c r="E949" s="284" t="s">
        <v>2316</v>
      </c>
      <c r="F949" s="284"/>
      <c r="G949" s="284"/>
      <c r="H949" s="285" t="s">
        <v>526</v>
      </c>
      <c r="I949" s="303">
        <v>2</v>
      </c>
      <c r="J949" s="287">
        <v>24953.63</v>
      </c>
      <c r="K949" s="287">
        <v>49907.26</v>
      </c>
      <c r="L949" s="287" t="s">
        <v>200</v>
      </c>
      <c r="M949" s="287">
        <v>9981.4500000000007</v>
      </c>
      <c r="N949" s="287">
        <v>59888.71</v>
      </c>
      <c r="O949" s="288"/>
      <c r="AU949" s="114"/>
      <c r="AV949" s="115"/>
      <c r="AW949" s="112" t="s">
        <v>2315</v>
      </c>
      <c r="AX949" s="112" t="s">
        <v>2316</v>
      </c>
      <c r="AY949" s="114"/>
      <c r="BA949" s="114"/>
    </row>
    <row r="950" spans="1:53" ht="19.5" x14ac:dyDescent="0.25">
      <c r="A950" s="280" t="s">
        <v>2317</v>
      </c>
      <c r="B950" s="281" t="s">
        <v>2318</v>
      </c>
      <c r="C950" s="282"/>
      <c r="D950" s="283"/>
      <c r="E950" s="284" t="s">
        <v>2319</v>
      </c>
      <c r="F950" s="284"/>
      <c r="G950" s="284"/>
      <c r="H950" s="285" t="s">
        <v>526</v>
      </c>
      <c r="I950" s="303">
        <v>1</v>
      </c>
      <c r="J950" s="287">
        <v>4754.9799999999996</v>
      </c>
      <c r="K950" s="287">
        <v>4754.9799999999996</v>
      </c>
      <c r="L950" s="287" t="s">
        <v>200</v>
      </c>
      <c r="M950" s="287">
        <v>951</v>
      </c>
      <c r="N950" s="287">
        <v>5705.98</v>
      </c>
      <c r="O950" s="288"/>
      <c r="AU950" s="114"/>
      <c r="AV950" s="115"/>
      <c r="AW950" s="112" t="s">
        <v>2318</v>
      </c>
      <c r="AX950" s="112" t="s">
        <v>2319</v>
      </c>
      <c r="AY950" s="114"/>
      <c r="BA950" s="114"/>
    </row>
    <row r="951" spans="1:53" ht="19.5" x14ac:dyDescent="0.25">
      <c r="A951" s="280" t="s">
        <v>2320</v>
      </c>
      <c r="B951" s="281" t="s">
        <v>2321</v>
      </c>
      <c r="C951" s="282"/>
      <c r="D951" s="283"/>
      <c r="E951" s="284" t="s">
        <v>2322</v>
      </c>
      <c r="F951" s="284"/>
      <c r="G951" s="284"/>
      <c r="H951" s="285" t="s">
        <v>526</v>
      </c>
      <c r="I951" s="303">
        <v>1</v>
      </c>
      <c r="J951" s="287">
        <v>13149.7</v>
      </c>
      <c r="K951" s="287">
        <v>13149.7</v>
      </c>
      <c r="L951" s="287" t="s">
        <v>200</v>
      </c>
      <c r="M951" s="287">
        <v>2629.94</v>
      </c>
      <c r="N951" s="287">
        <v>15779.64</v>
      </c>
      <c r="O951" s="288"/>
      <c r="AU951" s="114"/>
      <c r="AV951" s="115"/>
      <c r="AW951" s="112" t="s">
        <v>2321</v>
      </c>
      <c r="AX951" s="112" t="s">
        <v>2322</v>
      </c>
      <c r="AY951" s="114"/>
      <c r="BA951" s="114"/>
    </row>
    <row r="952" spans="1:53" ht="19.5" x14ac:dyDescent="0.25">
      <c r="A952" s="280" t="s">
        <v>2323</v>
      </c>
      <c r="B952" s="281" t="s">
        <v>2324</v>
      </c>
      <c r="C952" s="282"/>
      <c r="D952" s="283"/>
      <c r="E952" s="284" t="s">
        <v>2325</v>
      </c>
      <c r="F952" s="284"/>
      <c r="G952" s="284"/>
      <c r="H952" s="285" t="s">
        <v>526</v>
      </c>
      <c r="I952" s="303">
        <v>1</v>
      </c>
      <c r="J952" s="287">
        <v>4802.4799999999996</v>
      </c>
      <c r="K952" s="287">
        <v>4802.4799999999996</v>
      </c>
      <c r="L952" s="287" t="s">
        <v>200</v>
      </c>
      <c r="M952" s="287">
        <v>960.5</v>
      </c>
      <c r="N952" s="287">
        <v>5762.98</v>
      </c>
      <c r="O952" s="288"/>
      <c r="AU952" s="114"/>
      <c r="AV952" s="115"/>
      <c r="AW952" s="112" t="s">
        <v>2324</v>
      </c>
      <c r="AX952" s="112" t="s">
        <v>2325</v>
      </c>
      <c r="AY952" s="114"/>
      <c r="BA952" s="114"/>
    </row>
    <row r="953" spans="1:53" ht="19.5" x14ac:dyDescent="0.25">
      <c r="A953" s="280" t="s">
        <v>2326</v>
      </c>
      <c r="B953" s="281" t="s">
        <v>2327</v>
      </c>
      <c r="C953" s="282"/>
      <c r="D953" s="283"/>
      <c r="E953" s="284" t="s">
        <v>2328</v>
      </c>
      <c r="F953" s="284"/>
      <c r="G953" s="284"/>
      <c r="H953" s="285" t="s">
        <v>526</v>
      </c>
      <c r="I953" s="303">
        <v>1</v>
      </c>
      <c r="J953" s="287">
        <v>38227.620000000003</v>
      </c>
      <c r="K953" s="287">
        <v>38227.620000000003</v>
      </c>
      <c r="L953" s="287" t="s">
        <v>200</v>
      </c>
      <c r="M953" s="287">
        <v>7645.52</v>
      </c>
      <c r="N953" s="287">
        <v>45873.14</v>
      </c>
      <c r="O953" s="288"/>
      <c r="AU953" s="114"/>
      <c r="AV953" s="115"/>
      <c r="AW953" s="112" t="s">
        <v>2327</v>
      </c>
      <c r="AX953" s="112" t="s">
        <v>2328</v>
      </c>
      <c r="AY953" s="114"/>
      <c r="BA953" s="114"/>
    </row>
    <row r="954" spans="1:53" ht="19.5" x14ac:dyDescent="0.25">
      <c r="A954" s="280" t="s">
        <v>2329</v>
      </c>
      <c r="B954" s="281" t="s">
        <v>2330</v>
      </c>
      <c r="C954" s="282"/>
      <c r="D954" s="283"/>
      <c r="E954" s="284" t="s">
        <v>2331</v>
      </c>
      <c r="F954" s="284"/>
      <c r="G954" s="284"/>
      <c r="H954" s="285" t="s">
        <v>526</v>
      </c>
      <c r="I954" s="303">
        <v>1</v>
      </c>
      <c r="J954" s="287">
        <v>17288.86</v>
      </c>
      <c r="K954" s="287">
        <v>17288.86</v>
      </c>
      <c r="L954" s="287" t="s">
        <v>200</v>
      </c>
      <c r="M954" s="287">
        <v>3457.77</v>
      </c>
      <c r="N954" s="287">
        <v>20746.63</v>
      </c>
      <c r="O954" s="288"/>
      <c r="AU954" s="114"/>
      <c r="AV954" s="115"/>
      <c r="AW954" s="112" t="s">
        <v>2330</v>
      </c>
      <c r="AX954" s="112" t="s">
        <v>2331</v>
      </c>
      <c r="AY954" s="114"/>
      <c r="BA954" s="114"/>
    </row>
    <row r="955" spans="1:53" ht="19.5" x14ac:dyDescent="0.25">
      <c r="A955" s="280" t="s">
        <v>2332</v>
      </c>
      <c r="B955" s="281" t="s">
        <v>2333</v>
      </c>
      <c r="C955" s="282"/>
      <c r="D955" s="283"/>
      <c r="E955" s="284" t="s">
        <v>2295</v>
      </c>
      <c r="F955" s="284"/>
      <c r="G955" s="284"/>
      <c r="H955" s="285" t="s">
        <v>526</v>
      </c>
      <c r="I955" s="303">
        <v>1</v>
      </c>
      <c r="J955" s="287">
        <v>8972.15</v>
      </c>
      <c r="K955" s="287">
        <v>8972.15</v>
      </c>
      <c r="L955" s="287" t="s">
        <v>200</v>
      </c>
      <c r="M955" s="287">
        <v>1794.43</v>
      </c>
      <c r="N955" s="287">
        <v>10766.58</v>
      </c>
      <c r="O955" s="288"/>
      <c r="AU955" s="114"/>
      <c r="AV955" s="115"/>
      <c r="AW955" s="112" t="s">
        <v>2333</v>
      </c>
      <c r="AX955" s="112" t="s">
        <v>2295</v>
      </c>
      <c r="AY955" s="114"/>
      <c r="BA955" s="114"/>
    </row>
    <row r="956" spans="1:53" ht="30.75" x14ac:dyDescent="0.25">
      <c r="A956" s="280" t="s">
        <v>2334</v>
      </c>
      <c r="B956" s="281" t="s">
        <v>2335</v>
      </c>
      <c r="C956" s="282"/>
      <c r="D956" s="283"/>
      <c r="E956" s="284" t="s">
        <v>2301</v>
      </c>
      <c r="F956" s="284"/>
      <c r="G956" s="284"/>
      <c r="H956" s="285" t="s">
        <v>526</v>
      </c>
      <c r="I956" s="303">
        <v>1</v>
      </c>
      <c r="J956" s="287">
        <v>47556.81</v>
      </c>
      <c r="K956" s="287">
        <v>47556.81</v>
      </c>
      <c r="L956" s="287" t="s">
        <v>200</v>
      </c>
      <c r="M956" s="287">
        <v>9511.36</v>
      </c>
      <c r="N956" s="287">
        <v>57068.17</v>
      </c>
      <c r="O956" s="288"/>
      <c r="AU956" s="114"/>
      <c r="AV956" s="115"/>
      <c r="AW956" s="112" t="s">
        <v>2335</v>
      </c>
      <c r="AX956" s="112" t="s">
        <v>2301</v>
      </c>
      <c r="AY956" s="114"/>
      <c r="BA956" s="114"/>
    </row>
    <row r="957" spans="1:53" ht="19.5" x14ac:dyDescent="0.25">
      <c r="A957" s="280" t="s">
        <v>2336</v>
      </c>
      <c r="B957" s="281" t="s">
        <v>2337</v>
      </c>
      <c r="C957" s="282"/>
      <c r="D957" s="283"/>
      <c r="E957" s="284" t="s">
        <v>2280</v>
      </c>
      <c r="F957" s="284"/>
      <c r="G957" s="284"/>
      <c r="H957" s="285" t="s">
        <v>526</v>
      </c>
      <c r="I957" s="303">
        <v>1</v>
      </c>
      <c r="J957" s="287">
        <v>6001.4</v>
      </c>
      <c r="K957" s="287">
        <v>6001.4</v>
      </c>
      <c r="L957" s="287" t="s">
        <v>200</v>
      </c>
      <c r="M957" s="287">
        <v>1200.28</v>
      </c>
      <c r="N957" s="287">
        <v>7201.68</v>
      </c>
      <c r="O957" s="288"/>
      <c r="AU957" s="114"/>
      <c r="AV957" s="115"/>
      <c r="AW957" s="112" t="s">
        <v>2337</v>
      </c>
      <c r="AX957" s="112" t="s">
        <v>2280</v>
      </c>
      <c r="AY957" s="114"/>
      <c r="BA957" s="114"/>
    </row>
    <row r="958" spans="1:53" ht="19.5" x14ac:dyDescent="0.25">
      <c r="A958" s="280" t="s">
        <v>2338</v>
      </c>
      <c r="B958" s="281" t="s">
        <v>2339</v>
      </c>
      <c r="C958" s="282"/>
      <c r="D958" s="283"/>
      <c r="E958" s="284" t="s">
        <v>2325</v>
      </c>
      <c r="F958" s="284"/>
      <c r="G958" s="284"/>
      <c r="H958" s="285" t="s">
        <v>526</v>
      </c>
      <c r="I958" s="303">
        <v>1</v>
      </c>
      <c r="J958" s="287">
        <v>4802.4799999999996</v>
      </c>
      <c r="K958" s="287">
        <v>4802.4799999999996</v>
      </c>
      <c r="L958" s="287" t="s">
        <v>200</v>
      </c>
      <c r="M958" s="287">
        <v>960.5</v>
      </c>
      <c r="N958" s="287">
        <v>5762.98</v>
      </c>
      <c r="O958" s="288"/>
      <c r="AU958" s="114"/>
      <c r="AV958" s="115"/>
      <c r="AW958" s="112" t="s">
        <v>2339</v>
      </c>
      <c r="AX958" s="112" t="s">
        <v>2325</v>
      </c>
      <c r="AY958" s="114"/>
      <c r="BA958" s="114"/>
    </row>
    <row r="959" spans="1:53" ht="19.5" x14ac:dyDescent="0.25">
      <c r="A959" s="280" t="s">
        <v>2340</v>
      </c>
      <c r="B959" s="281" t="s">
        <v>2341</v>
      </c>
      <c r="C959" s="282"/>
      <c r="D959" s="283"/>
      <c r="E959" s="284" t="s">
        <v>2342</v>
      </c>
      <c r="F959" s="284"/>
      <c r="G959" s="284"/>
      <c r="H959" s="285" t="s">
        <v>526</v>
      </c>
      <c r="I959" s="303">
        <v>6</v>
      </c>
      <c r="J959" s="287">
        <v>16328.39</v>
      </c>
      <c r="K959" s="287">
        <v>97970.34</v>
      </c>
      <c r="L959" s="287" t="s">
        <v>200</v>
      </c>
      <c r="M959" s="287">
        <v>19594.07</v>
      </c>
      <c r="N959" s="287">
        <v>117564.41</v>
      </c>
      <c r="O959" s="288"/>
      <c r="AU959" s="114"/>
      <c r="AV959" s="115"/>
      <c r="AW959" s="112" t="s">
        <v>2341</v>
      </c>
      <c r="AX959" s="112" t="s">
        <v>2342</v>
      </c>
      <c r="AY959" s="114"/>
      <c r="BA959" s="114"/>
    </row>
    <row r="960" spans="1:53" ht="19.5" x14ac:dyDescent="0.25">
      <c r="A960" s="280" t="s">
        <v>2343</v>
      </c>
      <c r="B960" s="281" t="s">
        <v>2344</v>
      </c>
      <c r="C960" s="282"/>
      <c r="D960" s="283"/>
      <c r="E960" s="284" t="s">
        <v>2307</v>
      </c>
      <c r="F960" s="284"/>
      <c r="G960" s="284"/>
      <c r="H960" s="285" t="s">
        <v>526</v>
      </c>
      <c r="I960" s="303">
        <v>1</v>
      </c>
      <c r="J960" s="287">
        <v>12909.04</v>
      </c>
      <c r="K960" s="287">
        <v>12909.04</v>
      </c>
      <c r="L960" s="287" t="s">
        <v>200</v>
      </c>
      <c r="M960" s="287">
        <v>2581.81</v>
      </c>
      <c r="N960" s="287">
        <v>15490.85</v>
      </c>
      <c r="O960" s="288"/>
      <c r="AU960" s="114"/>
      <c r="AV960" s="115"/>
      <c r="AW960" s="112" t="s">
        <v>2344</v>
      </c>
      <c r="AX960" s="112" t="s">
        <v>2307</v>
      </c>
      <c r="AY960" s="114"/>
      <c r="BA960" s="114"/>
    </row>
    <row r="961" spans="1:53" ht="19.5" x14ac:dyDescent="0.25">
      <c r="A961" s="280" t="s">
        <v>2345</v>
      </c>
      <c r="B961" s="281" t="s">
        <v>2346</v>
      </c>
      <c r="C961" s="282"/>
      <c r="D961" s="283"/>
      <c r="E961" s="284" t="s">
        <v>2310</v>
      </c>
      <c r="F961" s="284"/>
      <c r="G961" s="284"/>
      <c r="H961" s="285" t="s">
        <v>526</v>
      </c>
      <c r="I961" s="303">
        <v>2</v>
      </c>
      <c r="J961" s="287">
        <v>19443.759999999998</v>
      </c>
      <c r="K961" s="287">
        <v>38887.519999999997</v>
      </c>
      <c r="L961" s="287" t="s">
        <v>200</v>
      </c>
      <c r="M961" s="287">
        <v>7777.5</v>
      </c>
      <c r="N961" s="287">
        <v>46665.02</v>
      </c>
      <c r="O961" s="288"/>
      <c r="AU961" s="114"/>
      <c r="AV961" s="115"/>
      <c r="AW961" s="112" t="s">
        <v>2346</v>
      </c>
      <c r="AX961" s="112" t="s">
        <v>2310</v>
      </c>
      <c r="AY961" s="114"/>
      <c r="BA961" s="114"/>
    </row>
    <row r="962" spans="1:53" ht="30.75" x14ac:dyDescent="0.25">
      <c r="A962" s="280" t="s">
        <v>2347</v>
      </c>
      <c r="B962" s="281" t="s">
        <v>2348</v>
      </c>
      <c r="C962" s="282"/>
      <c r="D962" s="283"/>
      <c r="E962" s="284" t="s">
        <v>2301</v>
      </c>
      <c r="F962" s="284"/>
      <c r="G962" s="284"/>
      <c r="H962" s="285" t="s">
        <v>526</v>
      </c>
      <c r="I962" s="303">
        <v>1</v>
      </c>
      <c r="J962" s="287">
        <v>47556.81</v>
      </c>
      <c r="K962" s="287">
        <v>47556.81</v>
      </c>
      <c r="L962" s="287" t="s">
        <v>200</v>
      </c>
      <c r="M962" s="287">
        <v>9511.36</v>
      </c>
      <c r="N962" s="287">
        <v>57068.17</v>
      </c>
      <c r="O962" s="288"/>
      <c r="AU962" s="114"/>
      <c r="AV962" s="115"/>
      <c r="AW962" s="112" t="s">
        <v>2348</v>
      </c>
      <c r="AX962" s="112" t="s">
        <v>2301</v>
      </c>
      <c r="AY962" s="114"/>
      <c r="BA962" s="114"/>
    </row>
    <row r="963" spans="1:53" ht="19.5" x14ac:dyDescent="0.25">
      <c r="A963" s="280" t="s">
        <v>2349</v>
      </c>
      <c r="B963" s="281" t="s">
        <v>2350</v>
      </c>
      <c r="C963" s="282"/>
      <c r="D963" s="283"/>
      <c r="E963" s="284" t="s">
        <v>2351</v>
      </c>
      <c r="F963" s="284"/>
      <c r="G963" s="284"/>
      <c r="H963" s="285" t="s">
        <v>526</v>
      </c>
      <c r="I963" s="303">
        <v>2</v>
      </c>
      <c r="J963" s="287">
        <v>15352.08</v>
      </c>
      <c r="K963" s="287">
        <v>30704.16</v>
      </c>
      <c r="L963" s="287" t="s">
        <v>200</v>
      </c>
      <c r="M963" s="287">
        <v>6140.83</v>
      </c>
      <c r="N963" s="287">
        <v>36844.99</v>
      </c>
      <c r="O963" s="288"/>
      <c r="AU963" s="114"/>
      <c r="AV963" s="115"/>
      <c r="AW963" s="112" t="s">
        <v>2350</v>
      </c>
      <c r="AX963" s="112" t="s">
        <v>2351</v>
      </c>
      <c r="AY963" s="114"/>
      <c r="BA963" s="114"/>
    </row>
    <row r="964" spans="1:53" ht="19.5" x14ac:dyDescent="0.25">
      <c r="A964" s="280" t="s">
        <v>2352</v>
      </c>
      <c r="B964" s="281" t="s">
        <v>2353</v>
      </c>
      <c r="C964" s="282"/>
      <c r="D964" s="283"/>
      <c r="E964" s="284" t="s">
        <v>2354</v>
      </c>
      <c r="F964" s="284"/>
      <c r="G964" s="284"/>
      <c r="H964" s="285" t="s">
        <v>526</v>
      </c>
      <c r="I964" s="303">
        <v>5</v>
      </c>
      <c r="J964" s="287">
        <v>3152.67</v>
      </c>
      <c r="K964" s="287">
        <v>15763.35</v>
      </c>
      <c r="L964" s="287" t="s">
        <v>200</v>
      </c>
      <c r="M964" s="287">
        <v>3152.67</v>
      </c>
      <c r="N964" s="287">
        <v>18916.02</v>
      </c>
      <c r="O964" s="288"/>
      <c r="AU964" s="114"/>
      <c r="AV964" s="115"/>
      <c r="AW964" s="112" t="s">
        <v>2353</v>
      </c>
      <c r="AX964" s="112" t="s">
        <v>2354</v>
      </c>
      <c r="AY964" s="114"/>
      <c r="BA964" s="114"/>
    </row>
    <row r="965" spans="1:53" ht="19.5" x14ac:dyDescent="0.25">
      <c r="A965" s="280" t="s">
        <v>2355</v>
      </c>
      <c r="B965" s="281" t="s">
        <v>2356</v>
      </c>
      <c r="C965" s="282"/>
      <c r="D965" s="283"/>
      <c r="E965" s="284" t="s">
        <v>2357</v>
      </c>
      <c r="F965" s="284"/>
      <c r="G965" s="284"/>
      <c r="H965" s="285" t="s">
        <v>526</v>
      </c>
      <c r="I965" s="303">
        <v>1</v>
      </c>
      <c r="J965" s="287">
        <v>4975.38</v>
      </c>
      <c r="K965" s="287">
        <v>4975.38</v>
      </c>
      <c r="L965" s="287" t="s">
        <v>200</v>
      </c>
      <c r="M965" s="287">
        <v>995.08</v>
      </c>
      <c r="N965" s="287">
        <v>5970.46</v>
      </c>
      <c r="O965" s="288"/>
      <c r="AU965" s="114"/>
      <c r="AV965" s="115"/>
      <c r="AW965" s="112" t="s">
        <v>2356</v>
      </c>
      <c r="AX965" s="112" t="s">
        <v>2357</v>
      </c>
      <c r="AY965" s="114"/>
      <c r="BA965" s="114"/>
    </row>
    <row r="966" spans="1:53" ht="19.5" x14ac:dyDescent="0.25">
      <c r="A966" s="280" t="s">
        <v>2358</v>
      </c>
      <c r="B966" s="281" t="s">
        <v>2359</v>
      </c>
      <c r="C966" s="282"/>
      <c r="D966" s="283"/>
      <c r="E966" s="284" t="s">
        <v>2360</v>
      </c>
      <c r="F966" s="284"/>
      <c r="G966" s="284"/>
      <c r="H966" s="285" t="s">
        <v>526</v>
      </c>
      <c r="I966" s="303">
        <v>3</v>
      </c>
      <c r="J966" s="287">
        <v>15327.21</v>
      </c>
      <c r="K966" s="287">
        <v>45981.63</v>
      </c>
      <c r="L966" s="287" t="s">
        <v>200</v>
      </c>
      <c r="M966" s="287">
        <v>9196.33</v>
      </c>
      <c r="N966" s="287">
        <v>55177.96</v>
      </c>
      <c r="O966" s="288"/>
      <c r="AU966" s="114"/>
      <c r="AV966" s="115"/>
      <c r="AW966" s="112" t="s">
        <v>2359</v>
      </c>
      <c r="AX966" s="112" t="s">
        <v>2360</v>
      </c>
      <c r="AY966" s="114"/>
      <c r="BA966" s="114"/>
    </row>
    <row r="967" spans="1:53" ht="19.5" x14ac:dyDescent="0.25">
      <c r="A967" s="280" t="s">
        <v>2361</v>
      </c>
      <c r="B967" s="281" t="s">
        <v>2362</v>
      </c>
      <c r="C967" s="282"/>
      <c r="D967" s="283"/>
      <c r="E967" s="284" t="s">
        <v>2363</v>
      </c>
      <c r="F967" s="284"/>
      <c r="G967" s="284"/>
      <c r="H967" s="285" t="s">
        <v>526</v>
      </c>
      <c r="I967" s="303">
        <v>1</v>
      </c>
      <c r="J967" s="287">
        <v>5551.64</v>
      </c>
      <c r="K967" s="287">
        <v>5551.64</v>
      </c>
      <c r="L967" s="287" t="s">
        <v>200</v>
      </c>
      <c r="M967" s="287">
        <v>1110.33</v>
      </c>
      <c r="N967" s="287">
        <v>6661.97</v>
      </c>
      <c r="O967" s="288"/>
      <c r="AU967" s="114"/>
      <c r="AV967" s="115"/>
      <c r="AW967" s="112" t="s">
        <v>2362</v>
      </c>
      <c r="AX967" s="112" t="s">
        <v>2363</v>
      </c>
      <c r="AY967" s="114"/>
      <c r="BA967" s="114"/>
    </row>
    <row r="968" spans="1:53" ht="19.5" x14ac:dyDescent="0.25">
      <c r="A968" s="280" t="s">
        <v>2364</v>
      </c>
      <c r="B968" s="281" t="s">
        <v>2365</v>
      </c>
      <c r="C968" s="282"/>
      <c r="D968" s="283"/>
      <c r="E968" s="284" t="s">
        <v>2366</v>
      </c>
      <c r="F968" s="284"/>
      <c r="G968" s="284"/>
      <c r="H968" s="285" t="s">
        <v>526</v>
      </c>
      <c r="I968" s="303">
        <v>2</v>
      </c>
      <c r="J968" s="287">
        <v>7931.43</v>
      </c>
      <c r="K968" s="287">
        <v>15862.86</v>
      </c>
      <c r="L968" s="287" t="s">
        <v>200</v>
      </c>
      <c r="M968" s="287">
        <v>3172.57</v>
      </c>
      <c r="N968" s="287">
        <v>19035.43</v>
      </c>
      <c r="O968" s="288"/>
      <c r="AU968" s="114"/>
      <c r="AV968" s="115"/>
      <c r="AW968" s="112" t="s">
        <v>2365</v>
      </c>
      <c r="AX968" s="112" t="s">
        <v>2366</v>
      </c>
      <c r="AY968" s="114"/>
      <c r="BA968" s="114"/>
    </row>
    <row r="969" spans="1:53" ht="19.5" x14ac:dyDescent="0.25">
      <c r="A969" s="280" t="s">
        <v>2367</v>
      </c>
      <c r="B969" s="281" t="s">
        <v>2368</v>
      </c>
      <c r="C969" s="282"/>
      <c r="D969" s="283"/>
      <c r="E969" s="284" t="s">
        <v>2369</v>
      </c>
      <c r="F969" s="284"/>
      <c r="G969" s="284"/>
      <c r="H969" s="285" t="s">
        <v>526</v>
      </c>
      <c r="I969" s="303">
        <v>1</v>
      </c>
      <c r="J969" s="287">
        <v>23601.05</v>
      </c>
      <c r="K969" s="287">
        <v>23601.05</v>
      </c>
      <c r="L969" s="287" t="s">
        <v>200</v>
      </c>
      <c r="M969" s="287">
        <v>4720.21</v>
      </c>
      <c r="N969" s="287">
        <v>28321.26</v>
      </c>
      <c r="O969" s="288"/>
      <c r="AU969" s="114"/>
      <c r="AV969" s="115"/>
      <c r="AW969" s="112" t="s">
        <v>2368</v>
      </c>
      <c r="AX969" s="112" t="s">
        <v>2369</v>
      </c>
      <c r="AY969" s="114"/>
      <c r="BA969" s="114"/>
    </row>
    <row r="970" spans="1:53" ht="19.5" x14ac:dyDescent="0.25">
      <c r="A970" s="280" t="s">
        <v>2370</v>
      </c>
      <c r="B970" s="281" t="s">
        <v>2371</v>
      </c>
      <c r="C970" s="282"/>
      <c r="D970" s="283"/>
      <c r="E970" s="284" t="s">
        <v>2372</v>
      </c>
      <c r="F970" s="284"/>
      <c r="G970" s="284"/>
      <c r="H970" s="285" t="s">
        <v>526</v>
      </c>
      <c r="I970" s="303">
        <v>1</v>
      </c>
      <c r="J970" s="287">
        <v>8506.56</v>
      </c>
      <c r="K970" s="287">
        <v>8506.56</v>
      </c>
      <c r="L970" s="287" t="s">
        <v>200</v>
      </c>
      <c r="M970" s="287">
        <v>1701.31</v>
      </c>
      <c r="N970" s="287">
        <v>10207.870000000001</v>
      </c>
      <c r="O970" s="288"/>
      <c r="AU970" s="114"/>
      <c r="AV970" s="115"/>
      <c r="AW970" s="112" t="s">
        <v>2371</v>
      </c>
      <c r="AX970" s="112" t="s">
        <v>2372</v>
      </c>
      <c r="AY970" s="114"/>
      <c r="BA970" s="114"/>
    </row>
    <row r="971" spans="1:53" ht="19.5" x14ac:dyDescent="0.25">
      <c r="A971" s="280" t="s">
        <v>2373</v>
      </c>
      <c r="B971" s="281" t="s">
        <v>2374</v>
      </c>
      <c r="C971" s="282"/>
      <c r="D971" s="283"/>
      <c r="E971" s="284" t="s">
        <v>2375</v>
      </c>
      <c r="F971" s="284"/>
      <c r="G971" s="284"/>
      <c r="H971" s="285" t="s">
        <v>526</v>
      </c>
      <c r="I971" s="303">
        <v>2</v>
      </c>
      <c r="J971" s="287">
        <v>8830.89</v>
      </c>
      <c r="K971" s="287">
        <v>17661.78</v>
      </c>
      <c r="L971" s="287" t="s">
        <v>200</v>
      </c>
      <c r="M971" s="287">
        <v>3532.36</v>
      </c>
      <c r="N971" s="287">
        <v>21194.14</v>
      </c>
      <c r="O971" s="288"/>
      <c r="AU971" s="114"/>
      <c r="AV971" s="115"/>
      <c r="AW971" s="112" t="s">
        <v>2374</v>
      </c>
      <c r="AX971" s="112" t="s">
        <v>2375</v>
      </c>
      <c r="AY971" s="114"/>
      <c r="BA971" s="114"/>
    </row>
    <row r="972" spans="1:53" ht="19.5" x14ac:dyDescent="0.25">
      <c r="A972" s="280" t="s">
        <v>2376</v>
      </c>
      <c r="B972" s="281" t="s">
        <v>2377</v>
      </c>
      <c r="C972" s="282"/>
      <c r="D972" s="283"/>
      <c r="E972" s="284" t="s">
        <v>2378</v>
      </c>
      <c r="F972" s="284"/>
      <c r="G972" s="284"/>
      <c r="H972" s="285" t="s">
        <v>526</v>
      </c>
      <c r="I972" s="303">
        <v>2</v>
      </c>
      <c r="J972" s="287">
        <v>2510.85</v>
      </c>
      <c r="K972" s="287">
        <v>5021.7</v>
      </c>
      <c r="L972" s="287" t="s">
        <v>200</v>
      </c>
      <c r="M972" s="287">
        <v>1004.34</v>
      </c>
      <c r="N972" s="287">
        <v>6026.04</v>
      </c>
      <c r="O972" s="288"/>
      <c r="AU972" s="114"/>
      <c r="AV972" s="115"/>
      <c r="AW972" s="112" t="s">
        <v>2377</v>
      </c>
      <c r="AX972" s="112" t="s">
        <v>2378</v>
      </c>
      <c r="AY972" s="114"/>
      <c r="BA972" s="114"/>
    </row>
    <row r="973" spans="1:53" ht="19.5" x14ac:dyDescent="0.25">
      <c r="A973" s="280" t="s">
        <v>2379</v>
      </c>
      <c r="B973" s="281" t="s">
        <v>2380</v>
      </c>
      <c r="C973" s="282"/>
      <c r="D973" s="283"/>
      <c r="E973" s="284" t="s">
        <v>2381</v>
      </c>
      <c r="F973" s="284"/>
      <c r="G973" s="284"/>
      <c r="H973" s="285" t="s">
        <v>526</v>
      </c>
      <c r="I973" s="303">
        <v>5</v>
      </c>
      <c r="J973" s="287">
        <v>14180.27</v>
      </c>
      <c r="K973" s="287">
        <v>70901.350000000006</v>
      </c>
      <c r="L973" s="287" t="s">
        <v>200</v>
      </c>
      <c r="M973" s="287">
        <v>14180.27</v>
      </c>
      <c r="N973" s="287">
        <v>85081.62</v>
      </c>
      <c r="O973" s="288"/>
      <c r="AU973" s="114"/>
      <c r="AV973" s="115"/>
      <c r="AW973" s="112" t="s">
        <v>2380</v>
      </c>
      <c r="AX973" s="112" t="s">
        <v>2381</v>
      </c>
      <c r="AY973" s="114"/>
      <c r="BA973" s="114"/>
    </row>
    <row r="974" spans="1:53" ht="19.5" x14ac:dyDescent="0.25">
      <c r="A974" s="280" t="s">
        <v>2382</v>
      </c>
      <c r="B974" s="281" t="s">
        <v>2383</v>
      </c>
      <c r="C974" s="282"/>
      <c r="D974" s="283"/>
      <c r="E974" s="284" t="s">
        <v>2384</v>
      </c>
      <c r="F974" s="284"/>
      <c r="G974" s="284"/>
      <c r="H974" s="285" t="s">
        <v>526</v>
      </c>
      <c r="I974" s="303">
        <v>2</v>
      </c>
      <c r="J974" s="287">
        <v>2510.85</v>
      </c>
      <c r="K974" s="287">
        <v>5021.7</v>
      </c>
      <c r="L974" s="287" t="s">
        <v>200</v>
      </c>
      <c r="M974" s="287">
        <v>1004.34</v>
      </c>
      <c r="N974" s="287">
        <v>6026.04</v>
      </c>
      <c r="O974" s="288"/>
      <c r="AU974" s="114"/>
      <c r="AV974" s="115"/>
      <c r="AW974" s="112" t="s">
        <v>2383</v>
      </c>
      <c r="AX974" s="112" t="s">
        <v>2384</v>
      </c>
      <c r="AY974" s="114"/>
      <c r="BA974" s="114"/>
    </row>
    <row r="975" spans="1:53" ht="19.5" x14ac:dyDescent="0.25">
      <c r="A975" s="280" t="s">
        <v>2385</v>
      </c>
      <c r="B975" s="281" t="s">
        <v>2386</v>
      </c>
      <c r="C975" s="282"/>
      <c r="D975" s="283"/>
      <c r="E975" s="284" t="s">
        <v>2387</v>
      </c>
      <c r="F975" s="284"/>
      <c r="G975" s="284"/>
      <c r="H975" s="285" t="s">
        <v>526</v>
      </c>
      <c r="I975" s="303">
        <v>2</v>
      </c>
      <c r="J975" s="287">
        <v>36998.199999999997</v>
      </c>
      <c r="K975" s="287">
        <v>73996.399999999994</v>
      </c>
      <c r="L975" s="287" t="s">
        <v>200</v>
      </c>
      <c r="M975" s="287">
        <v>14799.28</v>
      </c>
      <c r="N975" s="287">
        <v>88795.68</v>
      </c>
      <c r="O975" s="288"/>
      <c r="AU975" s="114"/>
      <c r="AV975" s="115"/>
      <c r="AW975" s="112" t="s">
        <v>2386</v>
      </c>
      <c r="AX975" s="112" t="s">
        <v>2387</v>
      </c>
      <c r="AY975" s="114"/>
      <c r="BA975" s="114"/>
    </row>
    <row r="976" spans="1:53" ht="19.5" x14ac:dyDescent="0.25">
      <c r="A976" s="280" t="s">
        <v>2388</v>
      </c>
      <c r="B976" s="281" t="s">
        <v>2389</v>
      </c>
      <c r="C976" s="282"/>
      <c r="D976" s="283"/>
      <c r="E976" s="284" t="s">
        <v>2390</v>
      </c>
      <c r="F976" s="284"/>
      <c r="G976" s="284"/>
      <c r="H976" s="285" t="s">
        <v>526</v>
      </c>
      <c r="I976" s="303">
        <v>1</v>
      </c>
      <c r="J976" s="287">
        <v>8377.77</v>
      </c>
      <c r="K976" s="287">
        <v>8377.77</v>
      </c>
      <c r="L976" s="287" t="s">
        <v>200</v>
      </c>
      <c r="M976" s="287">
        <v>1675.55</v>
      </c>
      <c r="N976" s="287">
        <v>10053.32</v>
      </c>
      <c r="O976" s="288"/>
      <c r="AU976" s="114"/>
      <c r="AV976" s="115"/>
      <c r="AW976" s="112" t="s">
        <v>2389</v>
      </c>
      <c r="AX976" s="112" t="s">
        <v>2390</v>
      </c>
      <c r="AY976" s="114"/>
      <c r="BA976" s="114"/>
    </row>
    <row r="977" spans="1:53" ht="19.5" x14ac:dyDescent="0.25">
      <c r="A977" s="280" t="s">
        <v>2391</v>
      </c>
      <c r="B977" s="281" t="s">
        <v>2392</v>
      </c>
      <c r="C977" s="282"/>
      <c r="D977" s="283"/>
      <c r="E977" s="284" t="s">
        <v>2393</v>
      </c>
      <c r="F977" s="284"/>
      <c r="G977" s="284"/>
      <c r="H977" s="285" t="s">
        <v>526</v>
      </c>
      <c r="I977" s="303">
        <v>1</v>
      </c>
      <c r="J977" s="287">
        <v>6479.35</v>
      </c>
      <c r="K977" s="287">
        <v>6479.35</v>
      </c>
      <c r="L977" s="287" t="s">
        <v>200</v>
      </c>
      <c r="M977" s="287">
        <v>1295.8699999999999</v>
      </c>
      <c r="N977" s="287">
        <v>7775.22</v>
      </c>
      <c r="O977" s="288"/>
      <c r="AU977" s="114"/>
      <c r="AV977" s="115"/>
      <c r="AW977" s="112" t="s">
        <v>2392</v>
      </c>
      <c r="AX977" s="112" t="s">
        <v>2393</v>
      </c>
      <c r="AY977" s="114"/>
      <c r="BA977" s="114"/>
    </row>
    <row r="978" spans="1:53" ht="19.5" x14ac:dyDescent="0.25">
      <c r="A978" s="280" t="s">
        <v>2394</v>
      </c>
      <c r="B978" s="281" t="s">
        <v>2395</v>
      </c>
      <c r="C978" s="282"/>
      <c r="D978" s="283"/>
      <c r="E978" s="284" t="s">
        <v>2396</v>
      </c>
      <c r="F978" s="284"/>
      <c r="G978" s="284"/>
      <c r="H978" s="285" t="s">
        <v>526</v>
      </c>
      <c r="I978" s="303">
        <v>1</v>
      </c>
      <c r="J978" s="287">
        <v>160951.54999999999</v>
      </c>
      <c r="K978" s="287">
        <v>160951.54999999999</v>
      </c>
      <c r="L978" s="287" t="s">
        <v>200</v>
      </c>
      <c r="M978" s="287">
        <v>32190.31</v>
      </c>
      <c r="N978" s="287">
        <v>193141.86</v>
      </c>
      <c r="O978" s="288"/>
      <c r="AU978" s="114"/>
      <c r="AV978" s="115"/>
      <c r="AW978" s="112" t="s">
        <v>2395</v>
      </c>
      <c r="AX978" s="112" t="s">
        <v>2396</v>
      </c>
      <c r="AY978" s="114"/>
      <c r="BA978" s="114"/>
    </row>
    <row r="979" spans="1:53" ht="30.75" x14ac:dyDescent="0.25">
      <c r="A979" s="280" t="s">
        <v>2397</v>
      </c>
      <c r="B979" s="281" t="s">
        <v>2398</v>
      </c>
      <c r="C979" s="282"/>
      <c r="D979" s="283"/>
      <c r="E979" s="284" t="s">
        <v>2399</v>
      </c>
      <c r="F979" s="284"/>
      <c r="G979" s="284"/>
      <c r="H979" s="285" t="s">
        <v>526</v>
      </c>
      <c r="I979" s="303">
        <v>2</v>
      </c>
      <c r="J979" s="287">
        <v>13735.06</v>
      </c>
      <c r="K979" s="287">
        <v>27470.12</v>
      </c>
      <c r="L979" s="287" t="s">
        <v>200</v>
      </c>
      <c r="M979" s="287">
        <v>5494.02</v>
      </c>
      <c r="N979" s="287">
        <v>32964.14</v>
      </c>
      <c r="O979" s="288"/>
      <c r="AU979" s="114"/>
      <c r="AV979" s="115"/>
      <c r="AW979" s="112" t="s">
        <v>2398</v>
      </c>
      <c r="AX979" s="112" t="s">
        <v>2399</v>
      </c>
      <c r="AY979" s="114"/>
      <c r="BA979" s="114"/>
    </row>
    <row r="980" spans="1:53" ht="19.5" x14ac:dyDescent="0.25">
      <c r="A980" s="280" t="s">
        <v>2400</v>
      </c>
      <c r="B980" s="281" t="s">
        <v>2401</v>
      </c>
      <c r="C980" s="282"/>
      <c r="D980" s="283"/>
      <c r="E980" s="284" t="s">
        <v>2402</v>
      </c>
      <c r="F980" s="284"/>
      <c r="G980" s="284"/>
      <c r="H980" s="285" t="s">
        <v>526</v>
      </c>
      <c r="I980" s="303">
        <v>1</v>
      </c>
      <c r="J980" s="287">
        <v>4802.4799999999996</v>
      </c>
      <c r="K980" s="287">
        <v>4802.4799999999996</v>
      </c>
      <c r="L980" s="287" t="s">
        <v>200</v>
      </c>
      <c r="M980" s="287">
        <v>960.5</v>
      </c>
      <c r="N980" s="287">
        <v>5762.98</v>
      </c>
      <c r="O980" s="288"/>
      <c r="AU980" s="114"/>
      <c r="AV980" s="115"/>
      <c r="AW980" s="112" t="s">
        <v>2401</v>
      </c>
      <c r="AX980" s="112" t="s">
        <v>2402</v>
      </c>
      <c r="AY980" s="114"/>
      <c r="BA980" s="114"/>
    </row>
    <row r="981" spans="1:53" ht="19.5" x14ac:dyDescent="0.25">
      <c r="A981" s="280" t="s">
        <v>2403</v>
      </c>
      <c r="B981" s="281" t="s">
        <v>2404</v>
      </c>
      <c r="C981" s="282"/>
      <c r="D981" s="283"/>
      <c r="E981" s="284" t="s">
        <v>2405</v>
      </c>
      <c r="F981" s="284"/>
      <c r="G981" s="284"/>
      <c r="H981" s="285" t="s">
        <v>526</v>
      </c>
      <c r="I981" s="303">
        <v>4</v>
      </c>
      <c r="J981" s="287">
        <v>9372.16</v>
      </c>
      <c r="K981" s="287">
        <v>37488.639999999999</v>
      </c>
      <c r="L981" s="287" t="s">
        <v>200</v>
      </c>
      <c r="M981" s="287">
        <v>7497.73</v>
      </c>
      <c r="N981" s="287">
        <v>44986.37</v>
      </c>
      <c r="O981" s="288"/>
      <c r="AU981" s="114"/>
      <c r="AV981" s="115"/>
      <c r="AW981" s="112" t="s">
        <v>2404</v>
      </c>
      <c r="AX981" s="112" t="s">
        <v>2405</v>
      </c>
      <c r="AY981" s="114"/>
      <c r="BA981" s="114"/>
    </row>
    <row r="982" spans="1:53" ht="19.5" x14ac:dyDescent="0.25">
      <c r="A982" s="280" t="s">
        <v>2406</v>
      </c>
      <c r="B982" s="281" t="s">
        <v>2407</v>
      </c>
      <c r="C982" s="282"/>
      <c r="D982" s="283"/>
      <c r="E982" s="284" t="s">
        <v>2408</v>
      </c>
      <c r="F982" s="284"/>
      <c r="G982" s="284"/>
      <c r="H982" s="285" t="s">
        <v>526</v>
      </c>
      <c r="I982" s="303">
        <v>1</v>
      </c>
      <c r="J982" s="287">
        <v>28644.18</v>
      </c>
      <c r="K982" s="287">
        <v>28644.18</v>
      </c>
      <c r="L982" s="287" t="s">
        <v>200</v>
      </c>
      <c r="M982" s="287">
        <v>5728.84</v>
      </c>
      <c r="N982" s="287">
        <v>34373.019999999997</v>
      </c>
      <c r="O982" s="288"/>
      <c r="AU982" s="114"/>
      <c r="AV982" s="115"/>
      <c r="AW982" s="112" t="s">
        <v>2407</v>
      </c>
      <c r="AX982" s="112" t="s">
        <v>2408</v>
      </c>
      <c r="AY982" s="114"/>
      <c r="BA982" s="114"/>
    </row>
    <row r="983" spans="1:53" ht="19.5" x14ac:dyDescent="0.25">
      <c r="A983" s="280" t="s">
        <v>2409</v>
      </c>
      <c r="B983" s="281" t="s">
        <v>2410</v>
      </c>
      <c r="C983" s="282"/>
      <c r="D983" s="283"/>
      <c r="E983" s="284" t="s">
        <v>2411</v>
      </c>
      <c r="F983" s="284"/>
      <c r="G983" s="284"/>
      <c r="H983" s="285" t="s">
        <v>526</v>
      </c>
      <c r="I983" s="303">
        <v>1</v>
      </c>
      <c r="J983" s="287">
        <v>40302.300000000003</v>
      </c>
      <c r="K983" s="287">
        <v>40302.300000000003</v>
      </c>
      <c r="L983" s="287" t="s">
        <v>200</v>
      </c>
      <c r="M983" s="287">
        <v>8060.46</v>
      </c>
      <c r="N983" s="287">
        <v>48362.76</v>
      </c>
      <c r="O983" s="288"/>
      <c r="AU983" s="114"/>
      <c r="AV983" s="115"/>
      <c r="AW983" s="112" t="s">
        <v>2410</v>
      </c>
      <c r="AX983" s="112" t="s">
        <v>2411</v>
      </c>
      <c r="AY983" s="114"/>
      <c r="BA983" s="114"/>
    </row>
    <row r="984" spans="1:53" ht="19.5" x14ac:dyDescent="0.25">
      <c r="A984" s="280" t="s">
        <v>2412</v>
      </c>
      <c r="B984" s="281" t="s">
        <v>2413</v>
      </c>
      <c r="C984" s="282"/>
      <c r="D984" s="283"/>
      <c r="E984" s="284" t="s">
        <v>2414</v>
      </c>
      <c r="F984" s="284"/>
      <c r="G984" s="284"/>
      <c r="H984" s="285" t="s">
        <v>526</v>
      </c>
      <c r="I984" s="303">
        <v>1</v>
      </c>
      <c r="J984" s="287">
        <v>4783.28</v>
      </c>
      <c r="K984" s="287">
        <v>4783.28</v>
      </c>
      <c r="L984" s="287" t="s">
        <v>200</v>
      </c>
      <c r="M984" s="287">
        <v>956.66</v>
      </c>
      <c r="N984" s="287">
        <v>5739.94</v>
      </c>
      <c r="O984" s="288"/>
      <c r="AU984" s="114"/>
      <c r="AV984" s="115"/>
      <c r="AW984" s="112" t="s">
        <v>2413</v>
      </c>
      <c r="AX984" s="112" t="s">
        <v>2414</v>
      </c>
      <c r="AY984" s="114"/>
      <c r="BA984" s="114"/>
    </row>
    <row r="985" spans="1:53" ht="19.5" x14ac:dyDescent="0.25">
      <c r="A985" s="280" t="s">
        <v>2415</v>
      </c>
      <c r="B985" s="281" t="s">
        <v>2416</v>
      </c>
      <c r="C985" s="282"/>
      <c r="D985" s="283"/>
      <c r="E985" s="284" t="s">
        <v>2417</v>
      </c>
      <c r="F985" s="284"/>
      <c r="G985" s="284"/>
      <c r="H985" s="285" t="s">
        <v>526</v>
      </c>
      <c r="I985" s="303">
        <v>1</v>
      </c>
      <c r="J985" s="287">
        <v>5878.24</v>
      </c>
      <c r="K985" s="287">
        <v>5878.24</v>
      </c>
      <c r="L985" s="287" t="s">
        <v>200</v>
      </c>
      <c r="M985" s="287">
        <v>1175.6500000000001</v>
      </c>
      <c r="N985" s="287">
        <v>7053.89</v>
      </c>
      <c r="O985" s="288"/>
      <c r="AU985" s="114"/>
      <c r="AV985" s="115"/>
      <c r="AW985" s="112" t="s">
        <v>2416</v>
      </c>
      <c r="AX985" s="112" t="s">
        <v>2417</v>
      </c>
      <c r="AY985" s="114"/>
      <c r="BA985" s="114"/>
    </row>
    <row r="986" spans="1:53" ht="19.5" x14ac:dyDescent="0.25">
      <c r="A986" s="280" t="s">
        <v>2418</v>
      </c>
      <c r="B986" s="281" t="s">
        <v>2419</v>
      </c>
      <c r="C986" s="282"/>
      <c r="D986" s="283"/>
      <c r="E986" s="284" t="s">
        <v>2420</v>
      </c>
      <c r="F986" s="284"/>
      <c r="G986" s="284"/>
      <c r="H986" s="285" t="s">
        <v>526</v>
      </c>
      <c r="I986" s="303">
        <v>1</v>
      </c>
      <c r="J986" s="287">
        <v>1555.97</v>
      </c>
      <c r="K986" s="287">
        <v>1555.97</v>
      </c>
      <c r="L986" s="287" t="s">
        <v>200</v>
      </c>
      <c r="M986" s="287">
        <v>311.19</v>
      </c>
      <c r="N986" s="287">
        <v>1867.16</v>
      </c>
      <c r="O986" s="288"/>
      <c r="AU986" s="114"/>
      <c r="AV986" s="115"/>
      <c r="AW986" s="112" t="s">
        <v>2419</v>
      </c>
      <c r="AX986" s="112" t="s">
        <v>2420</v>
      </c>
      <c r="AY986" s="114"/>
      <c r="BA986" s="114"/>
    </row>
    <row r="987" spans="1:53" ht="30.75" x14ac:dyDescent="0.25">
      <c r="A987" s="280" t="s">
        <v>2421</v>
      </c>
      <c r="B987" s="281" t="s">
        <v>2422</v>
      </c>
      <c r="C987" s="282"/>
      <c r="D987" s="283"/>
      <c r="E987" s="284" t="s">
        <v>2423</v>
      </c>
      <c r="F987" s="284"/>
      <c r="G987" s="284"/>
      <c r="H987" s="285" t="s">
        <v>526</v>
      </c>
      <c r="I987" s="303">
        <v>4</v>
      </c>
      <c r="J987" s="287">
        <v>8404.8799999999992</v>
      </c>
      <c r="K987" s="287">
        <v>33619.519999999997</v>
      </c>
      <c r="L987" s="287" t="s">
        <v>200</v>
      </c>
      <c r="M987" s="287">
        <v>6723.9</v>
      </c>
      <c r="N987" s="287">
        <v>40343.42</v>
      </c>
      <c r="O987" s="288"/>
      <c r="AU987" s="114"/>
      <c r="AV987" s="115"/>
      <c r="AW987" s="112" t="s">
        <v>2422</v>
      </c>
      <c r="AX987" s="112" t="s">
        <v>2423</v>
      </c>
      <c r="AY987" s="114"/>
      <c r="BA987" s="114"/>
    </row>
    <row r="988" spans="1:53" ht="19.5" x14ac:dyDescent="0.25">
      <c r="A988" s="280" t="s">
        <v>2424</v>
      </c>
      <c r="B988" s="281" t="s">
        <v>2425</v>
      </c>
      <c r="C988" s="282"/>
      <c r="D988" s="283"/>
      <c r="E988" s="284" t="s">
        <v>2426</v>
      </c>
      <c r="F988" s="284"/>
      <c r="G988" s="284"/>
      <c r="H988" s="285" t="s">
        <v>526</v>
      </c>
      <c r="I988" s="303">
        <v>8</v>
      </c>
      <c r="J988" s="287">
        <v>2593.34</v>
      </c>
      <c r="K988" s="287">
        <v>20746.72</v>
      </c>
      <c r="L988" s="287" t="s">
        <v>200</v>
      </c>
      <c r="M988" s="287">
        <v>4149.34</v>
      </c>
      <c r="N988" s="287">
        <v>24896.06</v>
      </c>
      <c r="O988" s="288"/>
      <c r="AU988" s="114"/>
      <c r="AV988" s="115"/>
      <c r="AW988" s="112" t="s">
        <v>2425</v>
      </c>
      <c r="AX988" s="112" t="s">
        <v>2426</v>
      </c>
      <c r="AY988" s="114"/>
      <c r="BA988" s="114"/>
    </row>
    <row r="989" spans="1:53" ht="19.5" x14ac:dyDescent="0.25">
      <c r="A989" s="280" t="s">
        <v>2427</v>
      </c>
      <c r="B989" s="281" t="s">
        <v>2428</v>
      </c>
      <c r="C989" s="282"/>
      <c r="D989" s="283"/>
      <c r="E989" s="284" t="s">
        <v>2429</v>
      </c>
      <c r="F989" s="284"/>
      <c r="G989" s="284"/>
      <c r="H989" s="285" t="s">
        <v>526</v>
      </c>
      <c r="I989" s="303">
        <v>2</v>
      </c>
      <c r="J989" s="287">
        <v>4178.7</v>
      </c>
      <c r="K989" s="287">
        <v>8357.4</v>
      </c>
      <c r="L989" s="287" t="s">
        <v>200</v>
      </c>
      <c r="M989" s="287">
        <v>1671.48</v>
      </c>
      <c r="N989" s="287">
        <v>10028.879999999999</v>
      </c>
      <c r="O989" s="288"/>
      <c r="AU989" s="114"/>
      <c r="AV989" s="115"/>
      <c r="AW989" s="112" t="s">
        <v>2428</v>
      </c>
      <c r="AX989" s="112" t="s">
        <v>2429</v>
      </c>
      <c r="AY989" s="114"/>
      <c r="BA989" s="114"/>
    </row>
    <row r="990" spans="1:53" ht="19.5" x14ac:dyDescent="0.25">
      <c r="A990" s="280" t="s">
        <v>2430</v>
      </c>
      <c r="B990" s="281" t="s">
        <v>2431</v>
      </c>
      <c r="C990" s="282"/>
      <c r="D990" s="283"/>
      <c r="E990" s="284" t="s">
        <v>2432</v>
      </c>
      <c r="F990" s="284"/>
      <c r="G990" s="284"/>
      <c r="H990" s="285" t="s">
        <v>526</v>
      </c>
      <c r="I990" s="303">
        <v>1</v>
      </c>
      <c r="J990" s="287">
        <v>43990.62</v>
      </c>
      <c r="K990" s="287">
        <v>43990.62</v>
      </c>
      <c r="L990" s="287" t="s">
        <v>200</v>
      </c>
      <c r="M990" s="287">
        <v>8798.1200000000008</v>
      </c>
      <c r="N990" s="287">
        <v>52788.74</v>
      </c>
      <c r="O990" s="288"/>
      <c r="AU990" s="114"/>
      <c r="AV990" s="115"/>
      <c r="AW990" s="112" t="s">
        <v>2431</v>
      </c>
      <c r="AX990" s="112" t="s">
        <v>2432</v>
      </c>
      <c r="AY990" s="114"/>
      <c r="BA990" s="114"/>
    </row>
    <row r="991" spans="1:53" ht="30.75" x14ac:dyDescent="0.25">
      <c r="A991" s="280" t="s">
        <v>2433</v>
      </c>
      <c r="B991" s="281" t="s">
        <v>2434</v>
      </c>
      <c r="C991" s="282"/>
      <c r="D991" s="283"/>
      <c r="E991" s="284" t="s">
        <v>2435</v>
      </c>
      <c r="F991" s="284"/>
      <c r="G991" s="284"/>
      <c r="H991" s="285" t="s">
        <v>526</v>
      </c>
      <c r="I991" s="303">
        <v>4</v>
      </c>
      <c r="J991" s="287">
        <v>12923.05</v>
      </c>
      <c r="K991" s="287">
        <v>51692.2</v>
      </c>
      <c r="L991" s="287" t="s">
        <v>200</v>
      </c>
      <c r="M991" s="287">
        <v>10338.44</v>
      </c>
      <c r="N991" s="287">
        <v>62030.64</v>
      </c>
      <c r="O991" s="288"/>
      <c r="AU991" s="114"/>
      <c r="AV991" s="115"/>
      <c r="AW991" s="112" t="s">
        <v>2434</v>
      </c>
      <c r="AX991" s="112" t="s">
        <v>2435</v>
      </c>
      <c r="AY991" s="114"/>
      <c r="BA991" s="114"/>
    </row>
    <row r="992" spans="1:53" ht="19.5" x14ac:dyDescent="0.25">
      <c r="A992" s="280" t="s">
        <v>2436</v>
      </c>
      <c r="B992" s="281" t="s">
        <v>2437</v>
      </c>
      <c r="C992" s="282"/>
      <c r="D992" s="283"/>
      <c r="E992" s="284" t="s">
        <v>2438</v>
      </c>
      <c r="F992" s="284"/>
      <c r="G992" s="284"/>
      <c r="H992" s="285" t="s">
        <v>526</v>
      </c>
      <c r="I992" s="303">
        <v>1</v>
      </c>
      <c r="J992" s="287">
        <v>29237.37</v>
      </c>
      <c r="K992" s="287">
        <v>29237.37</v>
      </c>
      <c r="L992" s="287" t="s">
        <v>200</v>
      </c>
      <c r="M992" s="287">
        <v>5847.47</v>
      </c>
      <c r="N992" s="287">
        <v>35084.839999999997</v>
      </c>
      <c r="O992" s="288"/>
      <c r="AU992" s="114"/>
      <c r="AV992" s="115"/>
      <c r="AW992" s="112" t="s">
        <v>2437</v>
      </c>
      <c r="AX992" s="112" t="s">
        <v>2438</v>
      </c>
      <c r="AY992" s="114"/>
      <c r="BA992" s="114"/>
    </row>
    <row r="993" spans="1:53" ht="19.5" x14ac:dyDescent="0.25">
      <c r="A993" s="280" t="s">
        <v>2439</v>
      </c>
      <c r="B993" s="281" t="s">
        <v>2440</v>
      </c>
      <c r="C993" s="282"/>
      <c r="D993" s="283"/>
      <c r="E993" s="284" t="s">
        <v>2441</v>
      </c>
      <c r="F993" s="284"/>
      <c r="G993" s="284"/>
      <c r="H993" s="285" t="s">
        <v>526</v>
      </c>
      <c r="I993" s="303">
        <v>2</v>
      </c>
      <c r="J993" s="287">
        <v>2478.0700000000002</v>
      </c>
      <c r="K993" s="287">
        <v>4956.1400000000003</v>
      </c>
      <c r="L993" s="287" t="s">
        <v>200</v>
      </c>
      <c r="M993" s="287">
        <v>991.23</v>
      </c>
      <c r="N993" s="287">
        <v>5947.37</v>
      </c>
      <c r="O993" s="288"/>
      <c r="AU993" s="114"/>
      <c r="AV993" s="115"/>
      <c r="AW993" s="112" t="s">
        <v>2440</v>
      </c>
      <c r="AX993" s="112" t="s">
        <v>2441</v>
      </c>
      <c r="AY993" s="114"/>
      <c r="BA993" s="114"/>
    </row>
    <row r="994" spans="1:53" ht="19.5" x14ac:dyDescent="0.25">
      <c r="A994" s="280" t="s">
        <v>2442</v>
      </c>
      <c r="B994" s="281" t="s">
        <v>2443</v>
      </c>
      <c r="C994" s="282"/>
      <c r="D994" s="283"/>
      <c r="E994" s="284" t="s">
        <v>2444</v>
      </c>
      <c r="F994" s="284"/>
      <c r="G994" s="284"/>
      <c r="H994" s="285" t="s">
        <v>526</v>
      </c>
      <c r="I994" s="303">
        <v>1</v>
      </c>
      <c r="J994" s="287">
        <v>65313.52</v>
      </c>
      <c r="K994" s="287">
        <v>65313.52</v>
      </c>
      <c r="L994" s="287" t="s">
        <v>200</v>
      </c>
      <c r="M994" s="287">
        <v>13062.7</v>
      </c>
      <c r="N994" s="287">
        <v>78376.22</v>
      </c>
      <c r="O994" s="288"/>
      <c r="AU994" s="114"/>
      <c r="AV994" s="115"/>
      <c r="AW994" s="112" t="s">
        <v>2443</v>
      </c>
      <c r="AX994" s="112" t="s">
        <v>2444</v>
      </c>
      <c r="AY994" s="114"/>
      <c r="BA994" s="114"/>
    </row>
    <row r="995" spans="1:53" ht="19.5" x14ac:dyDescent="0.25">
      <c r="A995" s="280" t="s">
        <v>2445</v>
      </c>
      <c r="B995" s="281" t="s">
        <v>2446</v>
      </c>
      <c r="C995" s="282"/>
      <c r="D995" s="283"/>
      <c r="E995" s="284" t="s">
        <v>2447</v>
      </c>
      <c r="F995" s="284"/>
      <c r="G995" s="284"/>
      <c r="H995" s="285" t="s">
        <v>526</v>
      </c>
      <c r="I995" s="303">
        <v>1</v>
      </c>
      <c r="J995" s="287">
        <v>3839.71</v>
      </c>
      <c r="K995" s="287">
        <v>3839.71</v>
      </c>
      <c r="L995" s="287" t="s">
        <v>200</v>
      </c>
      <c r="M995" s="287">
        <v>767.94</v>
      </c>
      <c r="N995" s="287">
        <v>4607.6499999999996</v>
      </c>
      <c r="O995" s="288"/>
      <c r="AU995" s="114"/>
      <c r="AV995" s="115"/>
      <c r="AW995" s="112" t="s">
        <v>2446</v>
      </c>
      <c r="AX995" s="112" t="s">
        <v>2447</v>
      </c>
      <c r="AY995" s="114"/>
      <c r="BA995" s="114"/>
    </row>
    <row r="996" spans="1:53" ht="19.5" x14ac:dyDescent="0.25">
      <c r="A996" s="280" t="s">
        <v>2448</v>
      </c>
      <c r="B996" s="281" t="s">
        <v>2449</v>
      </c>
      <c r="C996" s="282"/>
      <c r="D996" s="283"/>
      <c r="E996" s="284" t="s">
        <v>2295</v>
      </c>
      <c r="F996" s="284"/>
      <c r="G996" s="284"/>
      <c r="H996" s="285" t="s">
        <v>526</v>
      </c>
      <c r="I996" s="303">
        <v>6</v>
      </c>
      <c r="J996" s="287">
        <v>8972.1299999999992</v>
      </c>
      <c r="K996" s="287">
        <v>53832.78</v>
      </c>
      <c r="L996" s="287" t="s">
        <v>200</v>
      </c>
      <c r="M996" s="287">
        <v>10766.56</v>
      </c>
      <c r="N996" s="287">
        <v>64599.34</v>
      </c>
      <c r="O996" s="288"/>
      <c r="AU996" s="114"/>
      <c r="AV996" s="115"/>
      <c r="AW996" s="112" t="s">
        <v>2449</v>
      </c>
      <c r="AX996" s="112" t="s">
        <v>2295</v>
      </c>
      <c r="AY996" s="114"/>
      <c r="BA996" s="114"/>
    </row>
    <row r="997" spans="1:53" ht="30.75" x14ac:dyDescent="0.25">
      <c r="A997" s="280" t="s">
        <v>2450</v>
      </c>
      <c r="B997" s="281" t="s">
        <v>2451</v>
      </c>
      <c r="C997" s="282"/>
      <c r="D997" s="283"/>
      <c r="E997" s="284" t="s">
        <v>2301</v>
      </c>
      <c r="F997" s="284"/>
      <c r="G997" s="284"/>
      <c r="H997" s="285" t="s">
        <v>526</v>
      </c>
      <c r="I997" s="303">
        <v>6</v>
      </c>
      <c r="J997" s="287">
        <v>47556.84</v>
      </c>
      <c r="K997" s="287">
        <v>285341.03999999998</v>
      </c>
      <c r="L997" s="287" t="s">
        <v>200</v>
      </c>
      <c r="M997" s="287">
        <v>57068.21</v>
      </c>
      <c r="N997" s="287">
        <v>342409.25</v>
      </c>
      <c r="O997" s="288"/>
      <c r="AU997" s="114"/>
      <c r="AV997" s="115"/>
      <c r="AW997" s="112" t="s">
        <v>2451</v>
      </c>
      <c r="AX997" s="112" t="s">
        <v>2301</v>
      </c>
      <c r="AY997" s="114"/>
      <c r="BA997" s="114"/>
    </row>
    <row r="998" spans="1:53" ht="19.5" x14ac:dyDescent="0.25">
      <c r="A998" s="280" t="s">
        <v>2452</v>
      </c>
      <c r="B998" s="281" t="s">
        <v>2453</v>
      </c>
      <c r="C998" s="282"/>
      <c r="D998" s="283"/>
      <c r="E998" s="284" t="s">
        <v>2280</v>
      </c>
      <c r="F998" s="284"/>
      <c r="G998" s="284"/>
      <c r="H998" s="285" t="s">
        <v>526</v>
      </c>
      <c r="I998" s="303">
        <v>7</v>
      </c>
      <c r="J998" s="287">
        <v>6001.38</v>
      </c>
      <c r="K998" s="287">
        <v>42009.66</v>
      </c>
      <c r="L998" s="287" t="s">
        <v>200</v>
      </c>
      <c r="M998" s="287">
        <v>8401.93</v>
      </c>
      <c r="N998" s="287">
        <v>50411.59</v>
      </c>
      <c r="O998" s="288"/>
      <c r="AU998" s="114"/>
      <c r="AV998" s="115"/>
      <c r="AW998" s="112" t="s">
        <v>2453</v>
      </c>
      <c r="AX998" s="112" t="s">
        <v>2280</v>
      </c>
      <c r="AY998" s="114"/>
      <c r="BA998" s="114"/>
    </row>
    <row r="999" spans="1:53" ht="19.5" x14ac:dyDescent="0.25">
      <c r="A999" s="280" t="s">
        <v>2454</v>
      </c>
      <c r="B999" s="281" t="s">
        <v>2455</v>
      </c>
      <c r="C999" s="282"/>
      <c r="D999" s="283"/>
      <c r="E999" s="284" t="s">
        <v>2325</v>
      </c>
      <c r="F999" s="284"/>
      <c r="G999" s="284"/>
      <c r="H999" s="285" t="s">
        <v>526</v>
      </c>
      <c r="I999" s="303">
        <v>7</v>
      </c>
      <c r="J999" s="287">
        <v>4802.46</v>
      </c>
      <c r="K999" s="287">
        <v>33617.22</v>
      </c>
      <c r="L999" s="287" t="s">
        <v>200</v>
      </c>
      <c r="M999" s="287">
        <v>6723.44</v>
      </c>
      <c r="N999" s="287">
        <v>40340.660000000003</v>
      </c>
      <c r="O999" s="288"/>
      <c r="AU999" s="114"/>
      <c r="AV999" s="115"/>
      <c r="AW999" s="112" t="s">
        <v>2455</v>
      </c>
      <c r="AX999" s="112" t="s">
        <v>2325</v>
      </c>
      <c r="AY999" s="114"/>
      <c r="BA999" s="114"/>
    </row>
    <row r="1000" spans="1:53" ht="19.5" x14ac:dyDescent="0.25">
      <c r="A1000" s="280" t="s">
        <v>2456</v>
      </c>
      <c r="B1000" s="281" t="s">
        <v>2457</v>
      </c>
      <c r="C1000" s="282"/>
      <c r="D1000" s="283"/>
      <c r="E1000" s="284" t="s">
        <v>2458</v>
      </c>
      <c r="F1000" s="284"/>
      <c r="G1000" s="284"/>
      <c r="H1000" s="285" t="s">
        <v>526</v>
      </c>
      <c r="I1000" s="303">
        <v>5</v>
      </c>
      <c r="J1000" s="287">
        <v>18831.32</v>
      </c>
      <c r="K1000" s="287">
        <v>94156.6</v>
      </c>
      <c r="L1000" s="287" t="s">
        <v>200</v>
      </c>
      <c r="M1000" s="287">
        <v>18831.32</v>
      </c>
      <c r="N1000" s="287">
        <v>112987.92</v>
      </c>
      <c r="O1000" s="288"/>
      <c r="AU1000" s="114"/>
      <c r="AV1000" s="115"/>
      <c r="AW1000" s="112" t="s">
        <v>2457</v>
      </c>
      <c r="AX1000" s="112" t="s">
        <v>2458</v>
      </c>
      <c r="AY1000" s="114"/>
      <c r="BA1000" s="114"/>
    </row>
    <row r="1001" spans="1:53" ht="19.5" x14ac:dyDescent="0.25">
      <c r="A1001" s="280" t="s">
        <v>2459</v>
      </c>
      <c r="B1001" s="281" t="s">
        <v>2460</v>
      </c>
      <c r="C1001" s="282"/>
      <c r="D1001" s="283"/>
      <c r="E1001" s="284" t="s">
        <v>2461</v>
      </c>
      <c r="F1001" s="284"/>
      <c r="G1001" s="284"/>
      <c r="H1001" s="285" t="s">
        <v>526</v>
      </c>
      <c r="I1001" s="303">
        <v>1</v>
      </c>
      <c r="J1001" s="287">
        <v>21538.43</v>
      </c>
      <c r="K1001" s="287">
        <v>21538.43</v>
      </c>
      <c r="L1001" s="287" t="s">
        <v>200</v>
      </c>
      <c r="M1001" s="287">
        <v>4307.6899999999996</v>
      </c>
      <c r="N1001" s="287">
        <v>25846.12</v>
      </c>
      <c r="O1001" s="288"/>
      <c r="AU1001" s="114"/>
      <c r="AV1001" s="115"/>
      <c r="AW1001" s="112" t="s">
        <v>2460</v>
      </c>
      <c r="AX1001" s="112" t="s">
        <v>2461</v>
      </c>
      <c r="AY1001" s="114"/>
      <c r="BA1001" s="114"/>
    </row>
    <row r="1002" spans="1:53" ht="30.75" x14ac:dyDescent="0.25">
      <c r="A1002" s="280" t="s">
        <v>2462</v>
      </c>
      <c r="B1002" s="281" t="s">
        <v>2463</v>
      </c>
      <c r="C1002" s="282"/>
      <c r="D1002" s="283"/>
      <c r="E1002" s="284" t="s">
        <v>2464</v>
      </c>
      <c r="F1002" s="284"/>
      <c r="G1002" s="284"/>
      <c r="H1002" s="285" t="s">
        <v>526</v>
      </c>
      <c r="I1002" s="303">
        <v>1</v>
      </c>
      <c r="J1002" s="287">
        <v>8404.89</v>
      </c>
      <c r="K1002" s="287">
        <v>8404.89</v>
      </c>
      <c r="L1002" s="287" t="s">
        <v>200</v>
      </c>
      <c r="M1002" s="287">
        <v>1680.98</v>
      </c>
      <c r="N1002" s="287">
        <v>10085.870000000001</v>
      </c>
      <c r="O1002" s="288"/>
      <c r="AU1002" s="114"/>
      <c r="AV1002" s="115"/>
      <c r="AW1002" s="112" t="s">
        <v>2463</v>
      </c>
      <c r="AX1002" s="112" t="s">
        <v>2464</v>
      </c>
      <c r="AY1002" s="114"/>
      <c r="BA1002" s="114"/>
    </row>
    <row r="1003" spans="1:53" ht="19.5" x14ac:dyDescent="0.25">
      <c r="A1003" s="280" t="s">
        <v>2465</v>
      </c>
      <c r="B1003" s="281" t="s">
        <v>2466</v>
      </c>
      <c r="C1003" s="282"/>
      <c r="D1003" s="283"/>
      <c r="E1003" s="284" t="s">
        <v>2426</v>
      </c>
      <c r="F1003" s="284"/>
      <c r="G1003" s="284"/>
      <c r="H1003" s="285" t="s">
        <v>526</v>
      </c>
      <c r="I1003" s="303">
        <v>2</v>
      </c>
      <c r="J1003" s="287">
        <v>2593.34</v>
      </c>
      <c r="K1003" s="287">
        <v>5186.68</v>
      </c>
      <c r="L1003" s="287" t="s">
        <v>200</v>
      </c>
      <c r="M1003" s="287">
        <v>1037.3399999999999</v>
      </c>
      <c r="N1003" s="287">
        <v>6224.02</v>
      </c>
      <c r="O1003" s="288"/>
      <c r="AU1003" s="114"/>
      <c r="AV1003" s="115"/>
      <c r="AW1003" s="112" t="s">
        <v>2466</v>
      </c>
      <c r="AX1003" s="112" t="s">
        <v>2426</v>
      </c>
      <c r="AY1003" s="114"/>
      <c r="BA1003" s="114"/>
    </row>
    <row r="1004" spans="1:53" ht="30.75" x14ac:dyDescent="0.25">
      <c r="A1004" s="280" t="s">
        <v>2467</v>
      </c>
      <c r="B1004" s="281" t="s">
        <v>2468</v>
      </c>
      <c r="C1004" s="282"/>
      <c r="D1004" s="283"/>
      <c r="E1004" s="284" t="s">
        <v>2469</v>
      </c>
      <c r="F1004" s="284"/>
      <c r="G1004" s="284"/>
      <c r="H1004" s="285" t="s">
        <v>526</v>
      </c>
      <c r="I1004" s="303">
        <v>1</v>
      </c>
      <c r="J1004" s="287">
        <v>6312.12</v>
      </c>
      <c r="K1004" s="287">
        <v>6312.12</v>
      </c>
      <c r="L1004" s="287" t="s">
        <v>200</v>
      </c>
      <c r="M1004" s="287">
        <v>1262.42</v>
      </c>
      <c r="N1004" s="287">
        <v>7574.54</v>
      </c>
      <c r="O1004" s="288"/>
      <c r="AU1004" s="114"/>
      <c r="AV1004" s="115"/>
      <c r="AW1004" s="112" t="s">
        <v>2468</v>
      </c>
      <c r="AX1004" s="112" t="s">
        <v>2469</v>
      </c>
      <c r="AY1004" s="114"/>
      <c r="BA1004" s="114"/>
    </row>
    <row r="1005" spans="1:53" ht="19.5" x14ac:dyDescent="0.25">
      <c r="A1005" s="280" t="s">
        <v>2470</v>
      </c>
      <c r="B1005" s="281" t="s">
        <v>2471</v>
      </c>
      <c r="C1005" s="282"/>
      <c r="D1005" s="283"/>
      <c r="E1005" s="284" t="s">
        <v>2472</v>
      </c>
      <c r="F1005" s="284"/>
      <c r="G1005" s="284"/>
      <c r="H1005" s="285" t="s">
        <v>526</v>
      </c>
      <c r="I1005" s="303">
        <v>1</v>
      </c>
      <c r="J1005" s="287">
        <v>50483.5</v>
      </c>
      <c r="K1005" s="287">
        <v>50483.5</v>
      </c>
      <c r="L1005" s="287" t="s">
        <v>200</v>
      </c>
      <c r="M1005" s="287">
        <v>10096.700000000001</v>
      </c>
      <c r="N1005" s="287">
        <v>60580.2</v>
      </c>
      <c r="O1005" s="288"/>
      <c r="AU1005" s="114"/>
      <c r="AV1005" s="115"/>
      <c r="AW1005" s="112" t="s">
        <v>2471</v>
      </c>
      <c r="AX1005" s="112" t="s">
        <v>2472</v>
      </c>
      <c r="AY1005" s="114"/>
      <c r="BA1005" s="114"/>
    </row>
    <row r="1006" spans="1:53" ht="19.5" x14ac:dyDescent="0.25">
      <c r="A1006" s="280" t="s">
        <v>2473</v>
      </c>
      <c r="B1006" s="281" t="s">
        <v>2474</v>
      </c>
      <c r="C1006" s="282"/>
      <c r="D1006" s="283"/>
      <c r="E1006" s="284" t="s">
        <v>2408</v>
      </c>
      <c r="F1006" s="284"/>
      <c r="G1006" s="284"/>
      <c r="H1006" s="285" t="s">
        <v>526</v>
      </c>
      <c r="I1006" s="303">
        <v>6</v>
      </c>
      <c r="J1006" s="287">
        <v>29374.15</v>
      </c>
      <c r="K1006" s="287">
        <v>176244.9</v>
      </c>
      <c r="L1006" s="287" t="s">
        <v>200</v>
      </c>
      <c r="M1006" s="287">
        <v>35248.980000000003</v>
      </c>
      <c r="N1006" s="287">
        <v>211493.88</v>
      </c>
      <c r="O1006" s="288"/>
      <c r="AU1006" s="114"/>
      <c r="AV1006" s="115"/>
      <c r="AW1006" s="112" t="s">
        <v>2474</v>
      </c>
      <c r="AX1006" s="112" t="s">
        <v>2408</v>
      </c>
      <c r="AY1006" s="114"/>
      <c r="BA1006" s="114"/>
    </row>
    <row r="1007" spans="1:53" ht="19.5" x14ac:dyDescent="0.25">
      <c r="A1007" s="280" t="s">
        <v>2475</v>
      </c>
      <c r="B1007" s="281" t="s">
        <v>2476</v>
      </c>
      <c r="C1007" s="282"/>
      <c r="D1007" s="283"/>
      <c r="E1007" s="284" t="s">
        <v>2411</v>
      </c>
      <c r="F1007" s="284"/>
      <c r="G1007" s="284"/>
      <c r="H1007" s="285" t="s">
        <v>526</v>
      </c>
      <c r="I1007" s="303">
        <v>6</v>
      </c>
      <c r="J1007" s="287">
        <v>39937.31</v>
      </c>
      <c r="K1007" s="287">
        <v>239623.86</v>
      </c>
      <c r="L1007" s="287" t="s">
        <v>200</v>
      </c>
      <c r="M1007" s="287">
        <v>47924.77</v>
      </c>
      <c r="N1007" s="287">
        <v>287548.63</v>
      </c>
      <c r="O1007" s="288"/>
      <c r="AU1007" s="114"/>
      <c r="AV1007" s="115"/>
      <c r="AW1007" s="112" t="s">
        <v>2476</v>
      </c>
      <c r="AX1007" s="112" t="s">
        <v>2411</v>
      </c>
      <c r="AY1007" s="114"/>
      <c r="BA1007" s="114"/>
    </row>
    <row r="1008" spans="1:53" ht="19.5" x14ac:dyDescent="0.25">
      <c r="A1008" s="280" t="s">
        <v>2477</v>
      </c>
      <c r="B1008" s="281" t="s">
        <v>2478</v>
      </c>
      <c r="C1008" s="282"/>
      <c r="D1008" s="283"/>
      <c r="E1008" s="284" t="s">
        <v>2414</v>
      </c>
      <c r="F1008" s="284"/>
      <c r="G1008" s="284"/>
      <c r="H1008" s="285" t="s">
        <v>526</v>
      </c>
      <c r="I1008" s="303">
        <v>6</v>
      </c>
      <c r="J1008" s="287">
        <v>7975.48</v>
      </c>
      <c r="K1008" s="287">
        <v>47852.88</v>
      </c>
      <c r="L1008" s="287" t="s">
        <v>200</v>
      </c>
      <c r="M1008" s="287">
        <v>9570.58</v>
      </c>
      <c r="N1008" s="287">
        <v>57423.46</v>
      </c>
      <c r="O1008" s="288"/>
      <c r="AU1008" s="114"/>
      <c r="AV1008" s="115"/>
      <c r="AW1008" s="112" t="s">
        <v>2478</v>
      </c>
      <c r="AX1008" s="112" t="s">
        <v>2414</v>
      </c>
      <c r="AY1008" s="114"/>
      <c r="BA1008" s="114"/>
    </row>
    <row r="1009" spans="1:53" ht="19.5" x14ac:dyDescent="0.25">
      <c r="A1009" s="280" t="s">
        <v>2479</v>
      </c>
      <c r="B1009" s="281" t="s">
        <v>2480</v>
      </c>
      <c r="C1009" s="282"/>
      <c r="D1009" s="283"/>
      <c r="E1009" s="284" t="s">
        <v>2417</v>
      </c>
      <c r="F1009" s="284"/>
      <c r="G1009" s="284"/>
      <c r="H1009" s="285" t="s">
        <v>526</v>
      </c>
      <c r="I1009" s="303">
        <v>6</v>
      </c>
      <c r="J1009" s="287">
        <v>5878.22</v>
      </c>
      <c r="K1009" s="287">
        <v>35269.32</v>
      </c>
      <c r="L1009" s="287" t="s">
        <v>200</v>
      </c>
      <c r="M1009" s="287">
        <v>7053.86</v>
      </c>
      <c r="N1009" s="287">
        <v>42323.18</v>
      </c>
      <c r="O1009" s="288"/>
      <c r="AU1009" s="114"/>
      <c r="AV1009" s="115"/>
      <c r="AW1009" s="112" t="s">
        <v>2480</v>
      </c>
      <c r="AX1009" s="112" t="s">
        <v>2417</v>
      </c>
      <c r="AY1009" s="114"/>
      <c r="BA1009" s="114"/>
    </row>
    <row r="1010" spans="1:53" ht="19.5" x14ac:dyDescent="0.25">
      <c r="A1010" s="280" t="s">
        <v>2481</v>
      </c>
      <c r="B1010" s="281" t="s">
        <v>2482</v>
      </c>
      <c r="C1010" s="282"/>
      <c r="D1010" s="283"/>
      <c r="E1010" s="284" t="s">
        <v>2420</v>
      </c>
      <c r="F1010" s="284"/>
      <c r="G1010" s="284"/>
      <c r="H1010" s="285" t="s">
        <v>526</v>
      </c>
      <c r="I1010" s="303">
        <v>6</v>
      </c>
      <c r="J1010" s="287">
        <v>691.56</v>
      </c>
      <c r="K1010" s="287">
        <v>4149.3599999999997</v>
      </c>
      <c r="L1010" s="287" t="s">
        <v>200</v>
      </c>
      <c r="M1010" s="287">
        <v>829.87</v>
      </c>
      <c r="N1010" s="287">
        <v>4979.2299999999996</v>
      </c>
      <c r="O1010" s="288"/>
      <c r="AU1010" s="114"/>
      <c r="AV1010" s="115"/>
      <c r="AW1010" s="112" t="s">
        <v>2482</v>
      </c>
      <c r="AX1010" s="112" t="s">
        <v>2420</v>
      </c>
      <c r="AY1010" s="114"/>
      <c r="BA1010" s="114"/>
    </row>
    <row r="1011" spans="1:53" ht="45.75" x14ac:dyDescent="0.25">
      <c r="A1011" s="280" t="s">
        <v>2483</v>
      </c>
      <c r="B1011" s="281" t="s">
        <v>2484</v>
      </c>
      <c r="C1011" s="282"/>
      <c r="D1011" s="283"/>
      <c r="E1011" s="284" t="s">
        <v>2485</v>
      </c>
      <c r="F1011" s="284"/>
      <c r="G1011" s="284"/>
      <c r="H1011" s="285" t="s">
        <v>526</v>
      </c>
      <c r="I1011" s="303">
        <v>24</v>
      </c>
      <c r="J1011" s="287">
        <v>22980.65</v>
      </c>
      <c r="K1011" s="287">
        <v>551535.6</v>
      </c>
      <c r="L1011" s="287" t="s">
        <v>200</v>
      </c>
      <c r="M1011" s="287">
        <v>110307.12</v>
      </c>
      <c r="N1011" s="287">
        <v>661842.72</v>
      </c>
      <c r="O1011" s="288"/>
      <c r="AU1011" s="114"/>
      <c r="AV1011" s="115"/>
      <c r="AW1011" s="112" t="s">
        <v>2484</v>
      </c>
      <c r="AX1011" s="112" t="s">
        <v>2485</v>
      </c>
      <c r="AY1011" s="114"/>
      <c r="BA1011" s="114"/>
    </row>
    <row r="1012" spans="1:53" ht="30.75" x14ac:dyDescent="0.25">
      <c r="A1012" s="280" t="s">
        <v>2486</v>
      </c>
      <c r="B1012" s="281" t="s">
        <v>2487</v>
      </c>
      <c r="C1012" s="282"/>
      <c r="D1012" s="283"/>
      <c r="E1012" s="284" t="s">
        <v>2488</v>
      </c>
      <c r="F1012" s="284"/>
      <c r="G1012" s="284"/>
      <c r="H1012" s="285" t="s">
        <v>526</v>
      </c>
      <c r="I1012" s="303">
        <v>6</v>
      </c>
      <c r="J1012" s="287">
        <v>2670.76</v>
      </c>
      <c r="K1012" s="287">
        <v>16024.56</v>
      </c>
      <c r="L1012" s="287" t="s">
        <v>200</v>
      </c>
      <c r="M1012" s="287">
        <v>3204.91</v>
      </c>
      <c r="N1012" s="287">
        <v>19229.47</v>
      </c>
      <c r="O1012" s="288"/>
      <c r="AU1012" s="114"/>
      <c r="AV1012" s="115"/>
      <c r="AW1012" s="112" t="s">
        <v>2487</v>
      </c>
      <c r="AX1012" s="112" t="s">
        <v>2488</v>
      </c>
      <c r="AY1012" s="114"/>
      <c r="BA1012" s="114"/>
    </row>
    <row r="1013" spans="1:53" ht="19.5" x14ac:dyDescent="0.25">
      <c r="A1013" s="280" t="s">
        <v>2489</v>
      </c>
      <c r="B1013" s="281" t="s">
        <v>2490</v>
      </c>
      <c r="C1013" s="282"/>
      <c r="D1013" s="283"/>
      <c r="E1013" s="284" t="s">
        <v>2461</v>
      </c>
      <c r="F1013" s="284"/>
      <c r="G1013" s="284"/>
      <c r="H1013" s="285" t="s">
        <v>526</v>
      </c>
      <c r="I1013" s="303">
        <v>11</v>
      </c>
      <c r="J1013" s="287">
        <v>21538.42</v>
      </c>
      <c r="K1013" s="287">
        <v>236922.62</v>
      </c>
      <c r="L1013" s="287" t="s">
        <v>200</v>
      </c>
      <c r="M1013" s="287">
        <v>47384.52</v>
      </c>
      <c r="N1013" s="287">
        <v>284307.14</v>
      </c>
      <c r="O1013" s="288"/>
      <c r="AU1013" s="114"/>
      <c r="AV1013" s="115"/>
      <c r="AW1013" s="112" t="s">
        <v>2490</v>
      </c>
      <c r="AX1013" s="112" t="s">
        <v>2461</v>
      </c>
      <c r="AY1013" s="114"/>
      <c r="BA1013" s="114"/>
    </row>
    <row r="1014" spans="1:53" ht="19.5" x14ac:dyDescent="0.25">
      <c r="A1014" s="280" t="s">
        <v>2491</v>
      </c>
      <c r="B1014" s="281" t="s">
        <v>2492</v>
      </c>
      <c r="C1014" s="282"/>
      <c r="D1014" s="283"/>
      <c r="E1014" s="284" t="s">
        <v>2493</v>
      </c>
      <c r="F1014" s="284"/>
      <c r="G1014" s="284"/>
      <c r="H1014" s="285" t="s">
        <v>526</v>
      </c>
      <c r="I1014" s="303">
        <v>12</v>
      </c>
      <c r="J1014" s="287">
        <v>2532.31</v>
      </c>
      <c r="K1014" s="287">
        <v>30387.72</v>
      </c>
      <c r="L1014" s="287" t="s">
        <v>200</v>
      </c>
      <c r="M1014" s="287">
        <v>6077.54</v>
      </c>
      <c r="N1014" s="287">
        <v>36465.26</v>
      </c>
      <c r="O1014" s="288"/>
      <c r="AU1014" s="114"/>
      <c r="AV1014" s="115"/>
      <c r="AW1014" s="112" t="s">
        <v>2492</v>
      </c>
      <c r="AX1014" s="112" t="s">
        <v>2493</v>
      </c>
      <c r="AY1014" s="114"/>
      <c r="BA1014" s="114"/>
    </row>
    <row r="1015" spans="1:53" ht="30.75" x14ac:dyDescent="0.25">
      <c r="A1015" s="280" t="s">
        <v>2494</v>
      </c>
      <c r="B1015" s="281" t="s">
        <v>2495</v>
      </c>
      <c r="C1015" s="282"/>
      <c r="D1015" s="283"/>
      <c r="E1015" s="284" t="s">
        <v>2496</v>
      </c>
      <c r="F1015" s="284"/>
      <c r="G1015" s="284"/>
      <c r="H1015" s="285" t="s">
        <v>526</v>
      </c>
      <c r="I1015" s="303">
        <v>24</v>
      </c>
      <c r="J1015" s="287">
        <v>7672.65</v>
      </c>
      <c r="K1015" s="287">
        <v>184143.6</v>
      </c>
      <c r="L1015" s="287" t="s">
        <v>200</v>
      </c>
      <c r="M1015" s="287">
        <v>36828.720000000001</v>
      </c>
      <c r="N1015" s="287">
        <v>220972.32</v>
      </c>
      <c r="O1015" s="288"/>
      <c r="AU1015" s="114"/>
      <c r="AV1015" s="115"/>
      <c r="AW1015" s="112" t="s">
        <v>2495</v>
      </c>
      <c r="AX1015" s="112" t="s">
        <v>2496</v>
      </c>
      <c r="AY1015" s="114"/>
      <c r="BA1015" s="114"/>
    </row>
    <row r="1016" spans="1:53" ht="19.5" x14ac:dyDescent="0.25">
      <c r="A1016" s="280" t="s">
        <v>2497</v>
      </c>
      <c r="B1016" s="281" t="s">
        <v>2498</v>
      </c>
      <c r="C1016" s="282"/>
      <c r="D1016" s="283"/>
      <c r="E1016" s="284" t="s">
        <v>2499</v>
      </c>
      <c r="F1016" s="284"/>
      <c r="G1016" s="284"/>
      <c r="H1016" s="285" t="s">
        <v>526</v>
      </c>
      <c r="I1016" s="303">
        <v>12</v>
      </c>
      <c r="J1016" s="287">
        <v>6800.29</v>
      </c>
      <c r="K1016" s="287">
        <v>81603.48</v>
      </c>
      <c r="L1016" s="287" t="s">
        <v>200</v>
      </c>
      <c r="M1016" s="287">
        <v>16320.7</v>
      </c>
      <c r="N1016" s="287">
        <v>97924.18</v>
      </c>
      <c r="O1016" s="288"/>
      <c r="AU1016" s="114"/>
      <c r="AV1016" s="115"/>
      <c r="AW1016" s="112" t="s">
        <v>2498</v>
      </c>
      <c r="AX1016" s="112" t="s">
        <v>2499</v>
      </c>
      <c r="AY1016" s="114"/>
      <c r="BA1016" s="114"/>
    </row>
    <row r="1017" spans="1:53" ht="19.5" x14ac:dyDescent="0.25">
      <c r="A1017" s="280" t="s">
        <v>2500</v>
      </c>
      <c r="B1017" s="281" t="s">
        <v>2501</v>
      </c>
      <c r="C1017" s="282"/>
      <c r="D1017" s="283"/>
      <c r="E1017" s="284" t="s">
        <v>2502</v>
      </c>
      <c r="F1017" s="284"/>
      <c r="G1017" s="284"/>
      <c r="H1017" s="285" t="s">
        <v>526</v>
      </c>
      <c r="I1017" s="303">
        <v>6</v>
      </c>
      <c r="J1017" s="287">
        <v>10446.780000000001</v>
      </c>
      <c r="K1017" s="287">
        <v>62680.68</v>
      </c>
      <c r="L1017" s="287" t="s">
        <v>200</v>
      </c>
      <c r="M1017" s="287">
        <v>12536.14</v>
      </c>
      <c r="N1017" s="287">
        <v>75216.820000000007</v>
      </c>
      <c r="O1017" s="288"/>
      <c r="AU1017" s="114"/>
      <c r="AV1017" s="115"/>
      <c r="AW1017" s="112" t="s">
        <v>2501</v>
      </c>
      <c r="AX1017" s="112" t="s">
        <v>2502</v>
      </c>
      <c r="AY1017" s="114"/>
      <c r="BA1017" s="114"/>
    </row>
    <row r="1018" spans="1:53" ht="19.5" x14ac:dyDescent="0.25">
      <c r="A1018" s="280" t="s">
        <v>2503</v>
      </c>
      <c r="B1018" s="281" t="s">
        <v>2504</v>
      </c>
      <c r="C1018" s="282"/>
      <c r="D1018" s="283"/>
      <c r="E1018" s="284" t="s">
        <v>2505</v>
      </c>
      <c r="F1018" s="284"/>
      <c r="G1018" s="284"/>
      <c r="H1018" s="285" t="s">
        <v>526</v>
      </c>
      <c r="I1018" s="303">
        <v>6</v>
      </c>
      <c r="J1018" s="287">
        <v>20573.77</v>
      </c>
      <c r="K1018" s="287">
        <v>123442.62</v>
      </c>
      <c r="L1018" s="287" t="s">
        <v>200</v>
      </c>
      <c r="M1018" s="287">
        <v>24688.52</v>
      </c>
      <c r="N1018" s="287">
        <v>148131.14000000001</v>
      </c>
      <c r="O1018" s="288"/>
      <c r="AU1018" s="114"/>
      <c r="AV1018" s="115"/>
      <c r="AW1018" s="112" t="s">
        <v>2504</v>
      </c>
      <c r="AX1018" s="112" t="s">
        <v>2505</v>
      </c>
      <c r="AY1018" s="114"/>
      <c r="BA1018" s="114"/>
    </row>
    <row r="1019" spans="1:53" ht="19.5" x14ac:dyDescent="0.25">
      <c r="A1019" s="280" t="s">
        <v>2506</v>
      </c>
      <c r="B1019" s="281" t="s">
        <v>2507</v>
      </c>
      <c r="C1019" s="282"/>
      <c r="D1019" s="283"/>
      <c r="E1019" s="284" t="s">
        <v>2508</v>
      </c>
      <c r="F1019" s="284"/>
      <c r="G1019" s="284"/>
      <c r="H1019" s="285" t="s">
        <v>526</v>
      </c>
      <c r="I1019" s="303">
        <v>6</v>
      </c>
      <c r="J1019" s="287">
        <v>19209.86</v>
      </c>
      <c r="K1019" s="287">
        <v>115259.16</v>
      </c>
      <c r="L1019" s="287" t="s">
        <v>200</v>
      </c>
      <c r="M1019" s="287">
        <v>23051.83</v>
      </c>
      <c r="N1019" s="287">
        <v>138310.99</v>
      </c>
      <c r="O1019" s="288"/>
      <c r="AU1019" s="114"/>
      <c r="AV1019" s="115"/>
      <c r="AW1019" s="112" t="s">
        <v>2507</v>
      </c>
      <c r="AX1019" s="112" t="s">
        <v>2508</v>
      </c>
      <c r="AY1019" s="114"/>
      <c r="BA1019" s="114"/>
    </row>
    <row r="1020" spans="1:53" ht="19.5" x14ac:dyDescent="0.25">
      <c r="A1020" s="280" t="s">
        <v>2509</v>
      </c>
      <c r="B1020" s="281" t="s">
        <v>2510</v>
      </c>
      <c r="C1020" s="282"/>
      <c r="D1020" s="283"/>
      <c r="E1020" s="284" t="s">
        <v>2511</v>
      </c>
      <c r="F1020" s="284"/>
      <c r="G1020" s="284"/>
      <c r="H1020" s="285" t="s">
        <v>526</v>
      </c>
      <c r="I1020" s="303">
        <v>6</v>
      </c>
      <c r="J1020" s="287">
        <v>6407.06</v>
      </c>
      <c r="K1020" s="287">
        <v>38442.36</v>
      </c>
      <c r="L1020" s="287" t="s">
        <v>200</v>
      </c>
      <c r="M1020" s="287">
        <v>7688.47</v>
      </c>
      <c r="N1020" s="287">
        <v>46130.83</v>
      </c>
      <c r="O1020" s="288"/>
      <c r="AU1020" s="114"/>
      <c r="AV1020" s="115"/>
      <c r="AW1020" s="112" t="s">
        <v>2510</v>
      </c>
      <c r="AX1020" s="112" t="s">
        <v>2511</v>
      </c>
      <c r="AY1020" s="114"/>
      <c r="BA1020" s="114"/>
    </row>
    <row r="1021" spans="1:53" ht="19.5" x14ac:dyDescent="0.25">
      <c r="A1021" s="280" t="s">
        <v>2512</v>
      </c>
      <c r="B1021" s="281" t="s">
        <v>2513</v>
      </c>
      <c r="C1021" s="282"/>
      <c r="D1021" s="283"/>
      <c r="E1021" s="284" t="s">
        <v>2514</v>
      </c>
      <c r="F1021" s="284"/>
      <c r="G1021" s="284"/>
      <c r="H1021" s="285" t="s">
        <v>526</v>
      </c>
      <c r="I1021" s="303">
        <v>6</v>
      </c>
      <c r="J1021" s="287">
        <v>41454.89</v>
      </c>
      <c r="K1021" s="287">
        <v>248729.34</v>
      </c>
      <c r="L1021" s="287" t="s">
        <v>200</v>
      </c>
      <c r="M1021" s="287">
        <v>49745.87</v>
      </c>
      <c r="N1021" s="287">
        <v>298475.21000000002</v>
      </c>
      <c r="O1021" s="288"/>
      <c r="AU1021" s="114"/>
      <c r="AV1021" s="115"/>
      <c r="AW1021" s="112" t="s">
        <v>2513</v>
      </c>
      <c r="AX1021" s="112" t="s">
        <v>2514</v>
      </c>
      <c r="AY1021" s="114"/>
      <c r="BA1021" s="114"/>
    </row>
    <row r="1022" spans="1:53" ht="19.5" x14ac:dyDescent="0.25">
      <c r="A1022" s="280" t="s">
        <v>2515</v>
      </c>
      <c r="B1022" s="281" t="s">
        <v>2516</v>
      </c>
      <c r="C1022" s="282"/>
      <c r="D1022" s="283"/>
      <c r="E1022" s="284" t="s">
        <v>2517</v>
      </c>
      <c r="F1022" s="284"/>
      <c r="G1022" s="284"/>
      <c r="H1022" s="285" t="s">
        <v>526</v>
      </c>
      <c r="I1022" s="303">
        <v>6</v>
      </c>
      <c r="J1022" s="287">
        <v>31792.33</v>
      </c>
      <c r="K1022" s="287">
        <v>190753.98</v>
      </c>
      <c r="L1022" s="287" t="s">
        <v>200</v>
      </c>
      <c r="M1022" s="287">
        <v>38150.800000000003</v>
      </c>
      <c r="N1022" s="287">
        <v>228904.78</v>
      </c>
      <c r="O1022" s="288"/>
      <c r="AU1022" s="114"/>
      <c r="AV1022" s="115"/>
      <c r="AW1022" s="112" t="s">
        <v>2516</v>
      </c>
      <c r="AX1022" s="112" t="s">
        <v>2517</v>
      </c>
      <c r="AY1022" s="114"/>
      <c r="BA1022" s="114"/>
    </row>
    <row r="1023" spans="1:53" ht="19.5" x14ac:dyDescent="0.25">
      <c r="A1023" s="280" t="s">
        <v>2518</v>
      </c>
      <c r="B1023" s="281" t="s">
        <v>2519</v>
      </c>
      <c r="C1023" s="282"/>
      <c r="D1023" s="283"/>
      <c r="E1023" s="284" t="s">
        <v>2520</v>
      </c>
      <c r="F1023" s="284"/>
      <c r="G1023" s="284"/>
      <c r="H1023" s="285" t="s">
        <v>526</v>
      </c>
      <c r="I1023" s="303">
        <v>6</v>
      </c>
      <c r="J1023" s="287">
        <v>9067.0499999999993</v>
      </c>
      <c r="K1023" s="287">
        <v>54402.3</v>
      </c>
      <c r="L1023" s="287" t="s">
        <v>200</v>
      </c>
      <c r="M1023" s="287">
        <v>10880.46</v>
      </c>
      <c r="N1023" s="287">
        <v>65282.76</v>
      </c>
      <c r="O1023" s="288"/>
      <c r="AU1023" s="114"/>
      <c r="AV1023" s="115"/>
      <c r="AW1023" s="112" t="s">
        <v>2519</v>
      </c>
      <c r="AX1023" s="112" t="s">
        <v>2520</v>
      </c>
      <c r="AY1023" s="114"/>
      <c r="BA1023" s="114"/>
    </row>
    <row r="1024" spans="1:53" ht="30.75" x14ac:dyDescent="0.25">
      <c r="A1024" s="280" t="s">
        <v>2521</v>
      </c>
      <c r="B1024" s="281" t="s">
        <v>2522</v>
      </c>
      <c r="C1024" s="282"/>
      <c r="D1024" s="283"/>
      <c r="E1024" s="284" t="s">
        <v>2523</v>
      </c>
      <c r="F1024" s="284"/>
      <c r="G1024" s="284"/>
      <c r="H1024" s="285" t="s">
        <v>526</v>
      </c>
      <c r="I1024" s="303">
        <v>6</v>
      </c>
      <c r="J1024" s="287">
        <v>34289.61</v>
      </c>
      <c r="K1024" s="287">
        <v>205737.66</v>
      </c>
      <c r="L1024" s="287" t="s">
        <v>200</v>
      </c>
      <c r="M1024" s="287">
        <v>41147.53</v>
      </c>
      <c r="N1024" s="287">
        <v>246885.19</v>
      </c>
      <c r="O1024" s="288"/>
      <c r="AU1024" s="114"/>
      <c r="AV1024" s="115"/>
      <c r="AW1024" s="112" t="s">
        <v>2522</v>
      </c>
      <c r="AX1024" s="112" t="s">
        <v>2523</v>
      </c>
      <c r="AY1024" s="114"/>
      <c r="BA1024" s="114"/>
    </row>
    <row r="1025" spans="1:53" ht="19.5" x14ac:dyDescent="0.25">
      <c r="A1025" s="280" t="s">
        <v>2524</v>
      </c>
      <c r="B1025" s="281" t="s">
        <v>2525</v>
      </c>
      <c r="C1025" s="282"/>
      <c r="D1025" s="283"/>
      <c r="E1025" s="284" t="s">
        <v>2526</v>
      </c>
      <c r="F1025" s="284"/>
      <c r="G1025" s="284"/>
      <c r="H1025" s="285" t="s">
        <v>526</v>
      </c>
      <c r="I1025" s="303">
        <v>6</v>
      </c>
      <c r="J1025" s="287">
        <v>32118.89</v>
      </c>
      <c r="K1025" s="287">
        <v>192713.34</v>
      </c>
      <c r="L1025" s="287" t="s">
        <v>200</v>
      </c>
      <c r="M1025" s="287">
        <v>38542.67</v>
      </c>
      <c r="N1025" s="287">
        <v>231256.01</v>
      </c>
      <c r="O1025" s="288"/>
      <c r="AU1025" s="114"/>
      <c r="AV1025" s="115"/>
      <c r="AW1025" s="112" t="s">
        <v>2525</v>
      </c>
      <c r="AX1025" s="112" t="s">
        <v>2526</v>
      </c>
      <c r="AY1025" s="114"/>
      <c r="BA1025" s="114"/>
    </row>
    <row r="1026" spans="1:53" ht="30.75" x14ac:dyDescent="0.25">
      <c r="A1026" s="280" t="s">
        <v>2527</v>
      </c>
      <c r="B1026" s="281" t="s">
        <v>2528</v>
      </c>
      <c r="C1026" s="282"/>
      <c r="D1026" s="283"/>
      <c r="E1026" s="284" t="s">
        <v>2529</v>
      </c>
      <c r="F1026" s="284"/>
      <c r="G1026" s="284"/>
      <c r="H1026" s="285" t="s">
        <v>526</v>
      </c>
      <c r="I1026" s="303">
        <v>6</v>
      </c>
      <c r="J1026" s="287">
        <v>19580.490000000002</v>
      </c>
      <c r="K1026" s="287">
        <v>117482.94</v>
      </c>
      <c r="L1026" s="287" t="s">
        <v>200</v>
      </c>
      <c r="M1026" s="287">
        <v>23496.59</v>
      </c>
      <c r="N1026" s="287">
        <v>140979.53</v>
      </c>
      <c r="O1026" s="288"/>
      <c r="AU1026" s="114"/>
      <c r="AV1026" s="115"/>
      <c r="AW1026" s="112" t="s">
        <v>2528</v>
      </c>
      <c r="AX1026" s="112" t="s">
        <v>2529</v>
      </c>
      <c r="AY1026" s="114"/>
      <c r="BA1026" s="114"/>
    </row>
    <row r="1027" spans="1:53" ht="19.5" x14ac:dyDescent="0.25">
      <c r="A1027" s="280" t="s">
        <v>2530</v>
      </c>
      <c r="B1027" s="281" t="s">
        <v>2531</v>
      </c>
      <c r="C1027" s="282"/>
      <c r="D1027" s="283"/>
      <c r="E1027" s="284" t="s">
        <v>2458</v>
      </c>
      <c r="F1027" s="284"/>
      <c r="G1027" s="284"/>
      <c r="H1027" s="285" t="s">
        <v>526</v>
      </c>
      <c r="I1027" s="303">
        <v>12</v>
      </c>
      <c r="J1027" s="287">
        <v>18831.32</v>
      </c>
      <c r="K1027" s="287">
        <v>225975.84</v>
      </c>
      <c r="L1027" s="287" t="s">
        <v>200</v>
      </c>
      <c r="M1027" s="287">
        <v>45195.17</v>
      </c>
      <c r="N1027" s="287">
        <v>271171.01</v>
      </c>
      <c r="O1027" s="288"/>
      <c r="AU1027" s="114"/>
      <c r="AV1027" s="115"/>
      <c r="AW1027" s="112" t="s">
        <v>2531</v>
      </c>
      <c r="AX1027" s="112" t="s">
        <v>2458</v>
      </c>
      <c r="AY1027" s="114"/>
      <c r="BA1027" s="114"/>
    </row>
    <row r="1028" spans="1:53" ht="45.75" x14ac:dyDescent="0.25">
      <c r="A1028" s="280" t="s">
        <v>2532</v>
      </c>
      <c r="B1028" s="281" t="s">
        <v>2533</v>
      </c>
      <c r="C1028" s="282"/>
      <c r="D1028" s="283"/>
      <c r="E1028" s="284" t="s">
        <v>2534</v>
      </c>
      <c r="F1028" s="284"/>
      <c r="G1028" s="284"/>
      <c r="H1028" s="285" t="s">
        <v>526</v>
      </c>
      <c r="I1028" s="303">
        <v>40</v>
      </c>
      <c r="J1028" s="287">
        <v>7318.96</v>
      </c>
      <c r="K1028" s="287">
        <v>292758.40000000002</v>
      </c>
      <c r="L1028" s="287" t="s">
        <v>200</v>
      </c>
      <c r="M1028" s="287">
        <v>58551.68</v>
      </c>
      <c r="N1028" s="287">
        <v>351310.08000000002</v>
      </c>
      <c r="O1028" s="288"/>
      <c r="AU1028" s="114"/>
      <c r="AV1028" s="115"/>
      <c r="AW1028" s="112" t="s">
        <v>2533</v>
      </c>
      <c r="AX1028" s="112" t="s">
        <v>2534</v>
      </c>
      <c r="AY1028" s="114"/>
      <c r="BA1028" s="114"/>
    </row>
    <row r="1029" spans="1:53" ht="19.5" x14ac:dyDescent="0.25">
      <c r="A1029" s="280" t="s">
        <v>2535</v>
      </c>
      <c r="B1029" s="281" t="s">
        <v>2536</v>
      </c>
      <c r="C1029" s="282"/>
      <c r="D1029" s="283"/>
      <c r="E1029" s="284" t="s">
        <v>2537</v>
      </c>
      <c r="F1029" s="284"/>
      <c r="G1029" s="284"/>
      <c r="H1029" s="285" t="s">
        <v>526</v>
      </c>
      <c r="I1029" s="303">
        <v>40</v>
      </c>
      <c r="J1029" s="287">
        <v>14983.69</v>
      </c>
      <c r="K1029" s="287">
        <v>599347.6</v>
      </c>
      <c r="L1029" s="287" t="s">
        <v>200</v>
      </c>
      <c r="M1029" s="287">
        <v>119869.52</v>
      </c>
      <c r="N1029" s="287">
        <v>719217.12</v>
      </c>
      <c r="O1029" s="288"/>
      <c r="AU1029" s="114"/>
      <c r="AV1029" s="115"/>
      <c r="AW1029" s="112" t="s">
        <v>2536</v>
      </c>
      <c r="AX1029" s="112" t="s">
        <v>2537</v>
      </c>
      <c r="AY1029" s="114"/>
      <c r="BA1029" s="114"/>
    </row>
    <row r="1030" spans="1:53" ht="19.5" x14ac:dyDescent="0.25">
      <c r="A1030" s="280" t="s">
        <v>2538</v>
      </c>
      <c r="B1030" s="281" t="s">
        <v>2539</v>
      </c>
      <c r="C1030" s="282"/>
      <c r="D1030" s="283"/>
      <c r="E1030" s="284" t="s">
        <v>2540</v>
      </c>
      <c r="F1030" s="284"/>
      <c r="G1030" s="284"/>
      <c r="H1030" s="285" t="s">
        <v>526</v>
      </c>
      <c r="I1030" s="303">
        <v>6</v>
      </c>
      <c r="J1030" s="287">
        <v>31792.33</v>
      </c>
      <c r="K1030" s="287">
        <v>190753.98</v>
      </c>
      <c r="L1030" s="287" t="s">
        <v>200</v>
      </c>
      <c r="M1030" s="287">
        <v>38150.800000000003</v>
      </c>
      <c r="N1030" s="287">
        <v>228904.78</v>
      </c>
      <c r="O1030" s="288"/>
      <c r="AU1030" s="114"/>
      <c r="AV1030" s="115"/>
      <c r="AW1030" s="112" t="s">
        <v>2539</v>
      </c>
      <c r="AX1030" s="112" t="s">
        <v>2540</v>
      </c>
      <c r="AY1030" s="114"/>
      <c r="BA1030" s="114"/>
    </row>
    <row r="1031" spans="1:53" ht="19.5" x14ac:dyDescent="0.25">
      <c r="A1031" s="280" t="s">
        <v>2541</v>
      </c>
      <c r="B1031" s="281" t="s">
        <v>2542</v>
      </c>
      <c r="C1031" s="282"/>
      <c r="D1031" s="283"/>
      <c r="E1031" s="284" t="s">
        <v>2310</v>
      </c>
      <c r="F1031" s="284"/>
      <c r="G1031" s="284"/>
      <c r="H1031" s="285" t="s">
        <v>526</v>
      </c>
      <c r="I1031" s="303">
        <v>6</v>
      </c>
      <c r="J1031" s="287">
        <v>19443.77</v>
      </c>
      <c r="K1031" s="287">
        <v>116662.62</v>
      </c>
      <c r="L1031" s="287" t="s">
        <v>200</v>
      </c>
      <c r="M1031" s="287">
        <v>23332.52</v>
      </c>
      <c r="N1031" s="287">
        <v>139995.14000000001</v>
      </c>
      <c r="O1031" s="288"/>
      <c r="AU1031" s="114"/>
      <c r="AV1031" s="115"/>
      <c r="AW1031" s="112" t="s">
        <v>2542</v>
      </c>
      <c r="AX1031" s="112" t="s">
        <v>2310</v>
      </c>
      <c r="AY1031" s="114"/>
      <c r="BA1031" s="114"/>
    </row>
    <row r="1032" spans="1:53" ht="45.75" x14ac:dyDescent="0.25">
      <c r="A1032" s="280" t="s">
        <v>2543</v>
      </c>
      <c r="B1032" s="281" t="s">
        <v>2544</v>
      </c>
      <c r="C1032" s="282"/>
      <c r="D1032" s="283"/>
      <c r="E1032" s="284" t="s">
        <v>2545</v>
      </c>
      <c r="F1032" s="284"/>
      <c r="G1032" s="284"/>
      <c r="H1032" s="285" t="s">
        <v>526</v>
      </c>
      <c r="I1032" s="303">
        <v>24</v>
      </c>
      <c r="J1032" s="287">
        <v>3611.46</v>
      </c>
      <c r="K1032" s="287">
        <v>86675.04</v>
      </c>
      <c r="L1032" s="287" t="s">
        <v>200</v>
      </c>
      <c r="M1032" s="287">
        <v>17335.009999999998</v>
      </c>
      <c r="N1032" s="287">
        <v>104010.05</v>
      </c>
      <c r="O1032" s="288"/>
      <c r="AU1032" s="114"/>
      <c r="AV1032" s="115"/>
      <c r="AW1032" s="112" t="s">
        <v>2544</v>
      </c>
      <c r="AX1032" s="112" t="s">
        <v>2545</v>
      </c>
      <c r="AY1032" s="114"/>
      <c r="BA1032" s="114"/>
    </row>
    <row r="1033" spans="1:53" ht="30.75" x14ac:dyDescent="0.25">
      <c r="A1033" s="280" t="s">
        <v>2546</v>
      </c>
      <c r="B1033" s="281" t="s">
        <v>2547</v>
      </c>
      <c r="C1033" s="282"/>
      <c r="D1033" s="283"/>
      <c r="E1033" s="284" t="s">
        <v>2548</v>
      </c>
      <c r="F1033" s="284"/>
      <c r="G1033" s="284"/>
      <c r="H1033" s="285" t="s">
        <v>526</v>
      </c>
      <c r="I1033" s="303">
        <v>6</v>
      </c>
      <c r="J1033" s="287">
        <v>8855.75</v>
      </c>
      <c r="K1033" s="287">
        <v>53134.5</v>
      </c>
      <c r="L1033" s="287" t="s">
        <v>200</v>
      </c>
      <c r="M1033" s="287">
        <v>10626.9</v>
      </c>
      <c r="N1033" s="287">
        <v>63761.4</v>
      </c>
      <c r="O1033" s="288"/>
      <c r="AU1033" s="114"/>
      <c r="AV1033" s="115"/>
      <c r="AW1033" s="112" t="s">
        <v>2547</v>
      </c>
      <c r="AX1033" s="112" t="s">
        <v>2548</v>
      </c>
      <c r="AY1033" s="114"/>
      <c r="BA1033" s="114"/>
    </row>
    <row r="1034" spans="1:53" ht="19.5" x14ac:dyDescent="0.25">
      <c r="A1034" s="280" t="s">
        <v>2549</v>
      </c>
      <c r="B1034" s="281" t="s">
        <v>2550</v>
      </c>
      <c r="C1034" s="282"/>
      <c r="D1034" s="283"/>
      <c r="E1034" s="284" t="s">
        <v>2551</v>
      </c>
      <c r="F1034" s="284"/>
      <c r="G1034" s="284"/>
      <c r="H1034" s="285" t="s">
        <v>526</v>
      </c>
      <c r="I1034" s="303">
        <v>6</v>
      </c>
      <c r="J1034" s="287">
        <v>20798.64</v>
      </c>
      <c r="K1034" s="287">
        <v>124791.84</v>
      </c>
      <c r="L1034" s="287" t="s">
        <v>200</v>
      </c>
      <c r="M1034" s="287">
        <v>24958.37</v>
      </c>
      <c r="N1034" s="287">
        <v>149750.21</v>
      </c>
      <c r="O1034" s="288"/>
      <c r="AU1034" s="114"/>
      <c r="AV1034" s="115"/>
      <c r="AW1034" s="112" t="s">
        <v>2550</v>
      </c>
      <c r="AX1034" s="112" t="s">
        <v>2551</v>
      </c>
      <c r="AY1034" s="114"/>
      <c r="BA1034" s="114"/>
    </row>
    <row r="1035" spans="1:53" ht="19.5" x14ac:dyDescent="0.25">
      <c r="A1035" s="280" t="s">
        <v>2552</v>
      </c>
      <c r="B1035" s="281" t="s">
        <v>2553</v>
      </c>
      <c r="C1035" s="282"/>
      <c r="D1035" s="283"/>
      <c r="E1035" s="284" t="s">
        <v>2408</v>
      </c>
      <c r="F1035" s="284"/>
      <c r="G1035" s="284"/>
      <c r="H1035" s="285" t="s">
        <v>526</v>
      </c>
      <c r="I1035" s="303">
        <v>8</v>
      </c>
      <c r="J1035" s="287">
        <v>29374.15</v>
      </c>
      <c r="K1035" s="287">
        <v>234993.2</v>
      </c>
      <c r="L1035" s="287" t="s">
        <v>200</v>
      </c>
      <c r="M1035" s="287">
        <v>46998.64</v>
      </c>
      <c r="N1035" s="287">
        <v>281991.84000000003</v>
      </c>
      <c r="O1035" s="288"/>
      <c r="AU1035" s="114"/>
      <c r="AV1035" s="115"/>
      <c r="AW1035" s="112" t="s">
        <v>2553</v>
      </c>
      <c r="AX1035" s="112" t="s">
        <v>2408</v>
      </c>
      <c r="AY1035" s="114"/>
      <c r="BA1035" s="114"/>
    </row>
    <row r="1036" spans="1:53" ht="19.5" x14ac:dyDescent="0.25">
      <c r="A1036" s="280" t="s">
        <v>2554</v>
      </c>
      <c r="B1036" s="281" t="s">
        <v>2555</v>
      </c>
      <c r="C1036" s="282"/>
      <c r="D1036" s="283"/>
      <c r="E1036" s="284" t="s">
        <v>2411</v>
      </c>
      <c r="F1036" s="284"/>
      <c r="G1036" s="284"/>
      <c r="H1036" s="285" t="s">
        <v>526</v>
      </c>
      <c r="I1036" s="303">
        <v>8</v>
      </c>
      <c r="J1036" s="287">
        <v>39937.31</v>
      </c>
      <c r="K1036" s="287">
        <v>319498.48</v>
      </c>
      <c r="L1036" s="287" t="s">
        <v>200</v>
      </c>
      <c r="M1036" s="287">
        <v>63899.7</v>
      </c>
      <c r="N1036" s="287">
        <v>383398.18</v>
      </c>
      <c r="O1036" s="288"/>
      <c r="AU1036" s="114"/>
      <c r="AV1036" s="115"/>
      <c r="AW1036" s="112" t="s">
        <v>2555</v>
      </c>
      <c r="AX1036" s="112" t="s">
        <v>2411</v>
      </c>
      <c r="AY1036" s="114"/>
      <c r="BA1036" s="114"/>
    </row>
    <row r="1037" spans="1:53" ht="19.5" x14ac:dyDescent="0.25">
      <c r="A1037" s="280" t="s">
        <v>2556</v>
      </c>
      <c r="B1037" s="281" t="s">
        <v>2557</v>
      </c>
      <c r="C1037" s="282"/>
      <c r="D1037" s="283"/>
      <c r="E1037" s="284" t="s">
        <v>2414</v>
      </c>
      <c r="F1037" s="284"/>
      <c r="G1037" s="284"/>
      <c r="H1037" s="285" t="s">
        <v>526</v>
      </c>
      <c r="I1037" s="303">
        <v>8</v>
      </c>
      <c r="J1037" s="287">
        <v>7975.48</v>
      </c>
      <c r="K1037" s="287">
        <v>63803.839999999997</v>
      </c>
      <c r="L1037" s="287" t="s">
        <v>200</v>
      </c>
      <c r="M1037" s="287">
        <v>12760.77</v>
      </c>
      <c r="N1037" s="287">
        <v>76564.61</v>
      </c>
      <c r="O1037" s="288"/>
      <c r="AU1037" s="114"/>
      <c r="AV1037" s="115"/>
      <c r="AW1037" s="112" t="s">
        <v>2557</v>
      </c>
      <c r="AX1037" s="112" t="s">
        <v>2414</v>
      </c>
      <c r="AY1037" s="114"/>
      <c r="BA1037" s="114"/>
    </row>
    <row r="1038" spans="1:53" ht="19.5" x14ac:dyDescent="0.25">
      <c r="A1038" s="280" t="s">
        <v>2558</v>
      </c>
      <c r="B1038" s="281" t="s">
        <v>2559</v>
      </c>
      <c r="C1038" s="282"/>
      <c r="D1038" s="283"/>
      <c r="E1038" s="284" t="s">
        <v>2417</v>
      </c>
      <c r="F1038" s="284"/>
      <c r="G1038" s="284"/>
      <c r="H1038" s="285" t="s">
        <v>526</v>
      </c>
      <c r="I1038" s="303">
        <v>8</v>
      </c>
      <c r="J1038" s="287">
        <v>5878.22</v>
      </c>
      <c r="K1038" s="287">
        <v>47025.760000000002</v>
      </c>
      <c r="L1038" s="287" t="s">
        <v>200</v>
      </c>
      <c r="M1038" s="287">
        <v>9405.15</v>
      </c>
      <c r="N1038" s="287">
        <v>56430.91</v>
      </c>
      <c r="O1038" s="288"/>
      <c r="AU1038" s="114"/>
      <c r="AV1038" s="115"/>
      <c r="AW1038" s="112" t="s">
        <v>2559</v>
      </c>
      <c r="AX1038" s="112" t="s">
        <v>2417</v>
      </c>
      <c r="AY1038" s="114"/>
      <c r="BA1038" s="114"/>
    </row>
    <row r="1039" spans="1:53" ht="19.5" x14ac:dyDescent="0.25">
      <c r="A1039" s="280" t="s">
        <v>2560</v>
      </c>
      <c r="B1039" s="281" t="s">
        <v>2561</v>
      </c>
      <c r="C1039" s="282"/>
      <c r="D1039" s="283"/>
      <c r="E1039" s="284" t="s">
        <v>2420</v>
      </c>
      <c r="F1039" s="284"/>
      <c r="G1039" s="284"/>
      <c r="H1039" s="285" t="s">
        <v>526</v>
      </c>
      <c r="I1039" s="303">
        <v>8</v>
      </c>
      <c r="J1039" s="287">
        <v>691.56</v>
      </c>
      <c r="K1039" s="287">
        <v>5532.48</v>
      </c>
      <c r="L1039" s="287" t="s">
        <v>200</v>
      </c>
      <c r="M1039" s="287">
        <v>1106.5</v>
      </c>
      <c r="N1039" s="287">
        <v>6638.98</v>
      </c>
      <c r="O1039" s="288"/>
      <c r="AU1039" s="114"/>
      <c r="AV1039" s="115"/>
      <c r="AW1039" s="112" t="s">
        <v>2561</v>
      </c>
      <c r="AX1039" s="112" t="s">
        <v>2420</v>
      </c>
      <c r="AY1039" s="114"/>
      <c r="BA1039" s="114"/>
    </row>
    <row r="1040" spans="1:53" ht="45.75" x14ac:dyDescent="0.25">
      <c r="A1040" s="280" t="s">
        <v>2562</v>
      </c>
      <c r="B1040" s="281" t="s">
        <v>2563</v>
      </c>
      <c r="C1040" s="282"/>
      <c r="D1040" s="283"/>
      <c r="E1040" s="284" t="s">
        <v>2485</v>
      </c>
      <c r="F1040" s="284"/>
      <c r="G1040" s="284"/>
      <c r="H1040" s="285" t="s">
        <v>526</v>
      </c>
      <c r="I1040" s="303">
        <v>32</v>
      </c>
      <c r="J1040" s="287">
        <v>22980.65</v>
      </c>
      <c r="K1040" s="287">
        <v>735380.8</v>
      </c>
      <c r="L1040" s="287" t="s">
        <v>200</v>
      </c>
      <c r="M1040" s="287">
        <v>147076.16</v>
      </c>
      <c r="N1040" s="287">
        <v>882456.96</v>
      </c>
      <c r="O1040" s="288"/>
      <c r="AU1040" s="114"/>
      <c r="AV1040" s="115"/>
      <c r="AW1040" s="112" t="s">
        <v>2563</v>
      </c>
      <c r="AX1040" s="112" t="s">
        <v>2485</v>
      </c>
      <c r="AY1040" s="114"/>
      <c r="BA1040" s="114"/>
    </row>
    <row r="1041" spans="1:53" ht="19.5" x14ac:dyDescent="0.25">
      <c r="A1041" s="280" t="s">
        <v>2564</v>
      </c>
      <c r="B1041" s="281" t="s">
        <v>2565</v>
      </c>
      <c r="C1041" s="282"/>
      <c r="D1041" s="283"/>
      <c r="E1041" s="284" t="s">
        <v>2493</v>
      </c>
      <c r="F1041" s="284"/>
      <c r="G1041" s="284"/>
      <c r="H1041" s="285" t="s">
        <v>526</v>
      </c>
      <c r="I1041" s="303">
        <v>16</v>
      </c>
      <c r="J1041" s="287">
        <v>2532.31</v>
      </c>
      <c r="K1041" s="287">
        <v>40516.959999999999</v>
      </c>
      <c r="L1041" s="287" t="s">
        <v>200</v>
      </c>
      <c r="M1041" s="287">
        <v>8103.39</v>
      </c>
      <c r="N1041" s="287">
        <v>48620.35</v>
      </c>
      <c r="O1041" s="288"/>
      <c r="AU1041" s="114"/>
      <c r="AV1041" s="115"/>
      <c r="AW1041" s="112" t="s">
        <v>2565</v>
      </c>
      <c r="AX1041" s="112" t="s">
        <v>2493</v>
      </c>
      <c r="AY1041" s="114"/>
      <c r="BA1041" s="114"/>
    </row>
    <row r="1042" spans="1:53" ht="30.75" x14ac:dyDescent="0.25">
      <c r="A1042" s="280" t="s">
        <v>2566</v>
      </c>
      <c r="B1042" s="281" t="s">
        <v>2567</v>
      </c>
      <c r="C1042" s="282"/>
      <c r="D1042" s="283"/>
      <c r="E1042" s="284" t="s">
        <v>2464</v>
      </c>
      <c r="F1042" s="284"/>
      <c r="G1042" s="284"/>
      <c r="H1042" s="285" t="s">
        <v>526</v>
      </c>
      <c r="I1042" s="303">
        <v>80</v>
      </c>
      <c r="J1042" s="287">
        <v>8404.8799999999992</v>
      </c>
      <c r="K1042" s="287">
        <v>672390.4</v>
      </c>
      <c r="L1042" s="287" t="s">
        <v>200</v>
      </c>
      <c r="M1042" s="287">
        <v>134478.07999999999</v>
      </c>
      <c r="N1042" s="287">
        <v>806868.47999999998</v>
      </c>
      <c r="O1042" s="288"/>
      <c r="AU1042" s="114"/>
      <c r="AV1042" s="115"/>
      <c r="AW1042" s="112" t="s">
        <v>2567</v>
      </c>
      <c r="AX1042" s="112" t="s">
        <v>2464</v>
      </c>
      <c r="AY1042" s="114"/>
      <c r="BA1042" s="114"/>
    </row>
    <row r="1043" spans="1:53" ht="19.5" x14ac:dyDescent="0.25">
      <c r="A1043" s="280" t="s">
        <v>2568</v>
      </c>
      <c r="B1043" s="281" t="s">
        <v>2569</v>
      </c>
      <c r="C1043" s="282"/>
      <c r="D1043" s="283"/>
      <c r="E1043" s="284" t="s">
        <v>2426</v>
      </c>
      <c r="F1043" s="284"/>
      <c r="G1043" s="284"/>
      <c r="H1043" s="285" t="s">
        <v>526</v>
      </c>
      <c r="I1043" s="303">
        <v>160</v>
      </c>
      <c r="J1043" s="287">
        <v>2593.34</v>
      </c>
      <c r="K1043" s="287">
        <v>414934.4</v>
      </c>
      <c r="L1043" s="287" t="s">
        <v>200</v>
      </c>
      <c r="M1043" s="287">
        <v>82986.880000000005</v>
      </c>
      <c r="N1043" s="287">
        <v>497921.28000000003</v>
      </c>
      <c r="O1043" s="288"/>
      <c r="AU1043" s="114"/>
      <c r="AV1043" s="115"/>
      <c r="AW1043" s="112" t="s">
        <v>2569</v>
      </c>
      <c r="AX1043" s="112" t="s">
        <v>2426</v>
      </c>
      <c r="AY1043" s="114"/>
      <c r="BA1043" s="114"/>
    </row>
    <row r="1044" spans="1:53" ht="19.5" x14ac:dyDescent="0.25">
      <c r="A1044" s="280" t="s">
        <v>2570</v>
      </c>
      <c r="B1044" s="281" t="s">
        <v>2571</v>
      </c>
      <c r="C1044" s="282"/>
      <c r="D1044" s="283"/>
      <c r="E1044" s="284" t="s">
        <v>2499</v>
      </c>
      <c r="F1044" s="284"/>
      <c r="G1044" s="284"/>
      <c r="H1044" s="285" t="s">
        <v>526</v>
      </c>
      <c r="I1044" s="303">
        <v>16</v>
      </c>
      <c r="J1044" s="287">
        <v>6800.29</v>
      </c>
      <c r="K1044" s="287">
        <v>108804.64</v>
      </c>
      <c r="L1044" s="287" t="s">
        <v>200</v>
      </c>
      <c r="M1044" s="287">
        <v>21760.93</v>
      </c>
      <c r="N1044" s="287">
        <v>130565.57</v>
      </c>
      <c r="O1044" s="288"/>
      <c r="AU1044" s="114"/>
      <c r="AV1044" s="115"/>
      <c r="AW1044" s="112" t="s">
        <v>2571</v>
      </c>
      <c r="AX1044" s="112" t="s">
        <v>2499</v>
      </c>
      <c r="AY1044" s="114"/>
      <c r="BA1044" s="114"/>
    </row>
    <row r="1045" spans="1:53" ht="19.5" x14ac:dyDescent="0.25">
      <c r="A1045" s="280" t="s">
        <v>2572</v>
      </c>
      <c r="B1045" s="281" t="s">
        <v>2573</v>
      </c>
      <c r="C1045" s="282"/>
      <c r="D1045" s="283"/>
      <c r="E1045" s="284" t="s">
        <v>2502</v>
      </c>
      <c r="F1045" s="284"/>
      <c r="G1045" s="284"/>
      <c r="H1045" s="285" t="s">
        <v>526</v>
      </c>
      <c r="I1045" s="303">
        <v>8</v>
      </c>
      <c r="J1045" s="287">
        <v>10444.52</v>
      </c>
      <c r="K1045" s="287">
        <v>83556.160000000003</v>
      </c>
      <c r="L1045" s="287" t="s">
        <v>200</v>
      </c>
      <c r="M1045" s="287">
        <v>16711.23</v>
      </c>
      <c r="N1045" s="287">
        <v>100267.39</v>
      </c>
      <c r="O1045" s="288"/>
      <c r="AU1045" s="114"/>
      <c r="AV1045" s="115"/>
      <c r="AW1045" s="112" t="s">
        <v>2573</v>
      </c>
      <c r="AX1045" s="112" t="s">
        <v>2502</v>
      </c>
      <c r="AY1045" s="114"/>
      <c r="BA1045" s="114"/>
    </row>
    <row r="1046" spans="1:53" ht="19.5" x14ac:dyDescent="0.25">
      <c r="A1046" s="280" t="s">
        <v>2574</v>
      </c>
      <c r="B1046" s="281" t="s">
        <v>2575</v>
      </c>
      <c r="C1046" s="282"/>
      <c r="D1046" s="283"/>
      <c r="E1046" s="284" t="s">
        <v>2505</v>
      </c>
      <c r="F1046" s="284"/>
      <c r="G1046" s="284"/>
      <c r="H1046" s="285" t="s">
        <v>526</v>
      </c>
      <c r="I1046" s="303">
        <v>8</v>
      </c>
      <c r="J1046" s="287">
        <v>11879.6</v>
      </c>
      <c r="K1046" s="287">
        <v>95036.800000000003</v>
      </c>
      <c r="L1046" s="287" t="s">
        <v>200</v>
      </c>
      <c r="M1046" s="287">
        <v>19007.36</v>
      </c>
      <c r="N1046" s="287">
        <v>114044.16</v>
      </c>
      <c r="O1046" s="288"/>
      <c r="AU1046" s="114"/>
      <c r="AV1046" s="115"/>
      <c r="AW1046" s="112" t="s">
        <v>2575</v>
      </c>
      <c r="AX1046" s="112" t="s">
        <v>2505</v>
      </c>
      <c r="AY1046" s="114"/>
      <c r="BA1046" s="114"/>
    </row>
    <row r="1047" spans="1:53" ht="19.5" x14ac:dyDescent="0.25">
      <c r="A1047" s="280" t="s">
        <v>2576</v>
      </c>
      <c r="B1047" s="281" t="s">
        <v>2577</v>
      </c>
      <c r="C1047" s="282"/>
      <c r="D1047" s="283"/>
      <c r="E1047" s="284" t="s">
        <v>2508</v>
      </c>
      <c r="F1047" s="284"/>
      <c r="G1047" s="284"/>
      <c r="H1047" s="285" t="s">
        <v>526</v>
      </c>
      <c r="I1047" s="303">
        <v>8</v>
      </c>
      <c r="J1047" s="287">
        <v>24972.82</v>
      </c>
      <c r="K1047" s="287">
        <v>199782.56</v>
      </c>
      <c r="L1047" s="287" t="s">
        <v>200</v>
      </c>
      <c r="M1047" s="287">
        <v>39956.51</v>
      </c>
      <c r="N1047" s="287">
        <v>239739.07</v>
      </c>
      <c r="O1047" s="288"/>
      <c r="AU1047" s="114"/>
      <c r="AV1047" s="115"/>
      <c r="AW1047" s="112" t="s">
        <v>2577</v>
      </c>
      <c r="AX1047" s="112" t="s">
        <v>2508</v>
      </c>
      <c r="AY1047" s="114"/>
      <c r="BA1047" s="114"/>
    </row>
    <row r="1048" spans="1:53" ht="19.5" x14ac:dyDescent="0.25">
      <c r="A1048" s="280" t="s">
        <v>2578</v>
      </c>
      <c r="B1048" s="281" t="s">
        <v>2579</v>
      </c>
      <c r="C1048" s="282"/>
      <c r="D1048" s="283"/>
      <c r="E1048" s="284" t="s">
        <v>2580</v>
      </c>
      <c r="F1048" s="284"/>
      <c r="G1048" s="284"/>
      <c r="H1048" s="285" t="s">
        <v>526</v>
      </c>
      <c r="I1048" s="303">
        <v>8</v>
      </c>
      <c r="J1048" s="287">
        <v>13636.74</v>
      </c>
      <c r="K1048" s="287">
        <v>109093.92</v>
      </c>
      <c r="L1048" s="287" t="s">
        <v>200</v>
      </c>
      <c r="M1048" s="287">
        <v>21818.78</v>
      </c>
      <c r="N1048" s="287">
        <v>130912.7</v>
      </c>
      <c r="O1048" s="288"/>
      <c r="AU1048" s="114"/>
      <c r="AV1048" s="115"/>
      <c r="AW1048" s="112" t="s">
        <v>2579</v>
      </c>
      <c r="AX1048" s="112" t="s">
        <v>2580</v>
      </c>
      <c r="AY1048" s="114"/>
      <c r="BA1048" s="114"/>
    </row>
    <row r="1049" spans="1:53" ht="19.5" x14ac:dyDescent="0.25">
      <c r="A1049" s="280" t="s">
        <v>2581</v>
      </c>
      <c r="B1049" s="281" t="s">
        <v>2582</v>
      </c>
      <c r="C1049" s="282"/>
      <c r="D1049" s="283"/>
      <c r="E1049" s="284" t="s">
        <v>2583</v>
      </c>
      <c r="F1049" s="284"/>
      <c r="G1049" s="284"/>
      <c r="H1049" s="285" t="s">
        <v>526</v>
      </c>
      <c r="I1049" s="303">
        <v>8</v>
      </c>
      <c r="J1049" s="287">
        <v>13904.56</v>
      </c>
      <c r="K1049" s="287">
        <v>111236.48</v>
      </c>
      <c r="L1049" s="287" t="s">
        <v>200</v>
      </c>
      <c r="M1049" s="287">
        <v>22247.3</v>
      </c>
      <c r="N1049" s="287">
        <v>133483.78</v>
      </c>
      <c r="O1049" s="288"/>
      <c r="AU1049" s="114"/>
      <c r="AV1049" s="115"/>
      <c r="AW1049" s="112" t="s">
        <v>2582</v>
      </c>
      <c r="AX1049" s="112" t="s">
        <v>2583</v>
      </c>
      <c r="AY1049" s="114"/>
      <c r="BA1049" s="114"/>
    </row>
    <row r="1050" spans="1:53" ht="19.5" x14ac:dyDescent="0.25">
      <c r="A1050" s="280" t="s">
        <v>2584</v>
      </c>
      <c r="B1050" s="281" t="s">
        <v>2585</v>
      </c>
      <c r="C1050" s="282"/>
      <c r="D1050" s="283"/>
      <c r="E1050" s="284" t="s">
        <v>2540</v>
      </c>
      <c r="F1050" s="284"/>
      <c r="G1050" s="284"/>
      <c r="H1050" s="285" t="s">
        <v>526</v>
      </c>
      <c r="I1050" s="303">
        <v>8</v>
      </c>
      <c r="J1050" s="287">
        <v>31792.33</v>
      </c>
      <c r="K1050" s="287">
        <v>254338.64</v>
      </c>
      <c r="L1050" s="287" t="s">
        <v>200</v>
      </c>
      <c r="M1050" s="287">
        <v>50867.73</v>
      </c>
      <c r="N1050" s="287">
        <v>305206.37</v>
      </c>
      <c r="O1050" s="288"/>
      <c r="AU1050" s="114"/>
      <c r="AV1050" s="115"/>
      <c r="AW1050" s="112" t="s">
        <v>2585</v>
      </c>
      <c r="AX1050" s="112" t="s">
        <v>2540</v>
      </c>
      <c r="AY1050" s="114"/>
      <c r="BA1050" s="114"/>
    </row>
    <row r="1051" spans="1:53" ht="19.5" x14ac:dyDescent="0.25">
      <c r="A1051" s="280" t="s">
        <v>2586</v>
      </c>
      <c r="B1051" s="281" t="s">
        <v>2587</v>
      </c>
      <c r="C1051" s="282"/>
      <c r="D1051" s="283"/>
      <c r="E1051" s="284" t="s">
        <v>2520</v>
      </c>
      <c r="F1051" s="284"/>
      <c r="G1051" s="284"/>
      <c r="H1051" s="285" t="s">
        <v>526</v>
      </c>
      <c r="I1051" s="303">
        <v>8</v>
      </c>
      <c r="J1051" s="287">
        <v>8260.24</v>
      </c>
      <c r="K1051" s="287">
        <v>66081.919999999998</v>
      </c>
      <c r="L1051" s="287" t="s">
        <v>200</v>
      </c>
      <c r="M1051" s="287">
        <v>13216.38</v>
      </c>
      <c r="N1051" s="287">
        <v>79298.3</v>
      </c>
      <c r="O1051" s="288"/>
      <c r="AU1051" s="114"/>
      <c r="AV1051" s="115"/>
      <c r="AW1051" s="112" t="s">
        <v>2587</v>
      </c>
      <c r="AX1051" s="112" t="s">
        <v>2520</v>
      </c>
      <c r="AY1051" s="114"/>
      <c r="BA1051" s="114"/>
    </row>
    <row r="1052" spans="1:53" ht="30.75" x14ac:dyDescent="0.25">
      <c r="A1052" s="280" t="s">
        <v>2588</v>
      </c>
      <c r="B1052" s="281" t="s">
        <v>2589</v>
      </c>
      <c r="C1052" s="282"/>
      <c r="D1052" s="283"/>
      <c r="E1052" s="284" t="s">
        <v>2590</v>
      </c>
      <c r="F1052" s="284"/>
      <c r="G1052" s="284"/>
      <c r="H1052" s="285" t="s">
        <v>526</v>
      </c>
      <c r="I1052" s="303">
        <v>8</v>
      </c>
      <c r="J1052" s="287">
        <v>34289.61</v>
      </c>
      <c r="K1052" s="287">
        <v>274316.88</v>
      </c>
      <c r="L1052" s="287" t="s">
        <v>200</v>
      </c>
      <c r="M1052" s="287">
        <v>54863.38</v>
      </c>
      <c r="N1052" s="287">
        <v>329180.26</v>
      </c>
      <c r="O1052" s="288"/>
      <c r="AU1052" s="114"/>
      <c r="AV1052" s="115"/>
      <c r="AW1052" s="112" t="s">
        <v>2589</v>
      </c>
      <c r="AX1052" s="112" t="s">
        <v>2590</v>
      </c>
      <c r="AY1052" s="114"/>
      <c r="BA1052" s="114"/>
    </row>
    <row r="1053" spans="1:53" ht="19.5" x14ac:dyDescent="0.25">
      <c r="A1053" s="280" t="s">
        <v>2591</v>
      </c>
      <c r="B1053" s="281" t="s">
        <v>2592</v>
      </c>
      <c r="C1053" s="282"/>
      <c r="D1053" s="283"/>
      <c r="E1053" s="284" t="s">
        <v>2593</v>
      </c>
      <c r="F1053" s="284"/>
      <c r="G1053" s="284"/>
      <c r="H1053" s="285" t="s">
        <v>526</v>
      </c>
      <c r="I1053" s="303">
        <v>8</v>
      </c>
      <c r="J1053" s="287">
        <v>19580.5</v>
      </c>
      <c r="K1053" s="287">
        <v>156644</v>
      </c>
      <c r="L1053" s="287" t="s">
        <v>200</v>
      </c>
      <c r="M1053" s="287">
        <v>31328.799999999999</v>
      </c>
      <c r="N1053" s="287">
        <v>187972.8</v>
      </c>
      <c r="O1053" s="288"/>
      <c r="AU1053" s="114"/>
      <c r="AV1053" s="115"/>
      <c r="AW1053" s="112" t="s">
        <v>2592</v>
      </c>
      <c r="AX1053" s="112" t="s">
        <v>2593</v>
      </c>
      <c r="AY1053" s="114"/>
      <c r="BA1053" s="114"/>
    </row>
    <row r="1054" spans="1:53" ht="19.5" x14ac:dyDescent="0.25">
      <c r="A1054" s="280" t="s">
        <v>2594</v>
      </c>
      <c r="B1054" s="281" t="s">
        <v>2595</v>
      </c>
      <c r="C1054" s="282"/>
      <c r="D1054" s="283"/>
      <c r="E1054" s="284" t="s">
        <v>2596</v>
      </c>
      <c r="F1054" s="284"/>
      <c r="G1054" s="284"/>
      <c r="H1054" s="285" t="s">
        <v>526</v>
      </c>
      <c r="I1054" s="303">
        <v>1</v>
      </c>
      <c r="J1054" s="287">
        <v>58231.3</v>
      </c>
      <c r="K1054" s="287">
        <v>58231.3</v>
      </c>
      <c r="L1054" s="287" t="s">
        <v>200</v>
      </c>
      <c r="M1054" s="287">
        <v>11646.26</v>
      </c>
      <c r="N1054" s="287">
        <v>69877.56</v>
      </c>
      <c r="O1054" s="288"/>
      <c r="AU1054" s="114"/>
      <c r="AV1054" s="115"/>
      <c r="AW1054" s="112" t="s">
        <v>2595</v>
      </c>
      <c r="AX1054" s="112" t="s">
        <v>2596</v>
      </c>
      <c r="AY1054" s="114"/>
      <c r="BA1054" s="114"/>
    </row>
    <row r="1055" spans="1:53" ht="19.5" x14ac:dyDescent="0.25">
      <c r="A1055" s="280" t="s">
        <v>2597</v>
      </c>
      <c r="B1055" s="281" t="s">
        <v>2598</v>
      </c>
      <c r="C1055" s="282"/>
      <c r="D1055" s="283"/>
      <c r="E1055" s="284" t="s">
        <v>2599</v>
      </c>
      <c r="F1055" s="284"/>
      <c r="G1055" s="284"/>
      <c r="H1055" s="285" t="s">
        <v>526</v>
      </c>
      <c r="I1055" s="303">
        <v>1</v>
      </c>
      <c r="J1055" s="287">
        <v>9410.61</v>
      </c>
      <c r="K1055" s="287">
        <v>9410.61</v>
      </c>
      <c r="L1055" s="287" t="s">
        <v>200</v>
      </c>
      <c r="M1055" s="287">
        <v>1882.12</v>
      </c>
      <c r="N1055" s="287">
        <v>11292.73</v>
      </c>
      <c r="O1055" s="288"/>
      <c r="AU1055" s="114"/>
      <c r="AV1055" s="115"/>
      <c r="AW1055" s="112" t="s">
        <v>2598</v>
      </c>
      <c r="AX1055" s="112" t="s">
        <v>2599</v>
      </c>
      <c r="AY1055" s="114"/>
      <c r="BA1055" s="114"/>
    </row>
    <row r="1056" spans="1:53" ht="45.75" x14ac:dyDescent="0.25">
      <c r="A1056" s="280" t="s">
        <v>2600</v>
      </c>
      <c r="B1056" s="281" t="s">
        <v>2601</v>
      </c>
      <c r="C1056" s="282"/>
      <c r="D1056" s="283"/>
      <c r="E1056" s="284" t="s">
        <v>2602</v>
      </c>
      <c r="F1056" s="284"/>
      <c r="G1056" s="284"/>
      <c r="H1056" s="285" t="s">
        <v>526</v>
      </c>
      <c r="I1056" s="303">
        <v>80</v>
      </c>
      <c r="J1056" s="287">
        <v>9387.9699999999993</v>
      </c>
      <c r="K1056" s="287">
        <v>751037.6</v>
      </c>
      <c r="L1056" s="287" t="s">
        <v>200</v>
      </c>
      <c r="M1056" s="287">
        <v>150207.51999999999</v>
      </c>
      <c r="N1056" s="287">
        <v>901245.12</v>
      </c>
      <c r="O1056" s="288"/>
      <c r="AU1056" s="114"/>
      <c r="AV1056" s="115"/>
      <c r="AW1056" s="112" t="s">
        <v>2601</v>
      </c>
      <c r="AX1056" s="112" t="s">
        <v>2602</v>
      </c>
      <c r="AY1056" s="114"/>
      <c r="BA1056" s="114"/>
    </row>
    <row r="1057" spans="1:53" ht="19.5" x14ac:dyDescent="0.25">
      <c r="A1057" s="280" t="s">
        <v>2603</v>
      </c>
      <c r="B1057" s="281" t="s">
        <v>2604</v>
      </c>
      <c r="C1057" s="282"/>
      <c r="D1057" s="283"/>
      <c r="E1057" s="284" t="s">
        <v>2458</v>
      </c>
      <c r="F1057" s="284"/>
      <c r="G1057" s="284"/>
      <c r="H1057" s="285" t="s">
        <v>526</v>
      </c>
      <c r="I1057" s="303">
        <v>16</v>
      </c>
      <c r="J1057" s="287">
        <v>14744.13</v>
      </c>
      <c r="K1057" s="287">
        <v>235906.08</v>
      </c>
      <c r="L1057" s="287" t="s">
        <v>200</v>
      </c>
      <c r="M1057" s="287">
        <v>47181.22</v>
      </c>
      <c r="N1057" s="287">
        <v>283087.3</v>
      </c>
      <c r="O1057" s="288"/>
      <c r="AU1057" s="114"/>
      <c r="AV1057" s="115"/>
      <c r="AW1057" s="112" t="s">
        <v>2604</v>
      </c>
      <c r="AX1057" s="112" t="s">
        <v>2458</v>
      </c>
      <c r="AY1057" s="114"/>
      <c r="BA1057" s="114"/>
    </row>
    <row r="1058" spans="1:53" ht="19.5" x14ac:dyDescent="0.25">
      <c r="A1058" s="280" t="s">
        <v>2605</v>
      </c>
      <c r="B1058" s="281" t="s">
        <v>2606</v>
      </c>
      <c r="C1058" s="282"/>
      <c r="D1058" s="283"/>
      <c r="E1058" s="284" t="s">
        <v>2310</v>
      </c>
      <c r="F1058" s="284"/>
      <c r="G1058" s="284"/>
      <c r="H1058" s="285" t="s">
        <v>526</v>
      </c>
      <c r="I1058" s="303">
        <v>8</v>
      </c>
      <c r="J1058" s="287">
        <v>19443.77</v>
      </c>
      <c r="K1058" s="287">
        <v>155550.16</v>
      </c>
      <c r="L1058" s="287" t="s">
        <v>200</v>
      </c>
      <c r="M1058" s="287">
        <v>31110.03</v>
      </c>
      <c r="N1058" s="287">
        <v>186660.19</v>
      </c>
      <c r="O1058" s="288"/>
      <c r="AU1058" s="114"/>
      <c r="AV1058" s="115"/>
      <c r="AW1058" s="112" t="s">
        <v>2606</v>
      </c>
      <c r="AX1058" s="112" t="s">
        <v>2310</v>
      </c>
      <c r="AY1058" s="114"/>
      <c r="BA1058" s="114"/>
    </row>
    <row r="1059" spans="1:53" ht="45.75" x14ac:dyDescent="0.25">
      <c r="A1059" s="280" t="s">
        <v>2607</v>
      </c>
      <c r="B1059" s="281" t="s">
        <v>2608</v>
      </c>
      <c r="C1059" s="282"/>
      <c r="D1059" s="283"/>
      <c r="E1059" s="284" t="s">
        <v>2545</v>
      </c>
      <c r="F1059" s="284"/>
      <c r="G1059" s="284"/>
      <c r="H1059" s="285" t="s">
        <v>526</v>
      </c>
      <c r="I1059" s="303">
        <v>32</v>
      </c>
      <c r="J1059" s="287">
        <v>7259.07</v>
      </c>
      <c r="K1059" s="287">
        <v>232290.24</v>
      </c>
      <c r="L1059" s="287" t="s">
        <v>200</v>
      </c>
      <c r="M1059" s="287">
        <v>46458.05</v>
      </c>
      <c r="N1059" s="287">
        <v>278748.28999999998</v>
      </c>
      <c r="O1059" s="288"/>
      <c r="AU1059" s="114"/>
      <c r="AV1059" s="115"/>
      <c r="AW1059" s="112" t="s">
        <v>2608</v>
      </c>
      <c r="AX1059" s="112" t="s">
        <v>2545</v>
      </c>
      <c r="AY1059" s="114"/>
      <c r="BA1059" s="114"/>
    </row>
    <row r="1060" spans="1:53" ht="19.5" x14ac:dyDescent="0.25">
      <c r="A1060" s="280" t="s">
        <v>2609</v>
      </c>
      <c r="B1060" s="281" t="s">
        <v>2610</v>
      </c>
      <c r="C1060" s="282"/>
      <c r="D1060" s="283"/>
      <c r="E1060" s="284" t="s">
        <v>2551</v>
      </c>
      <c r="F1060" s="284"/>
      <c r="G1060" s="284"/>
      <c r="H1060" s="285" t="s">
        <v>526</v>
      </c>
      <c r="I1060" s="303">
        <v>8</v>
      </c>
      <c r="J1060" s="287">
        <v>20804.28</v>
      </c>
      <c r="K1060" s="287">
        <v>166434.23999999999</v>
      </c>
      <c r="L1060" s="287" t="s">
        <v>200</v>
      </c>
      <c r="M1060" s="287">
        <v>33286.85</v>
      </c>
      <c r="N1060" s="287">
        <v>199721.09</v>
      </c>
      <c r="O1060" s="288"/>
      <c r="AU1060" s="114"/>
      <c r="AV1060" s="115"/>
      <c r="AW1060" s="112" t="s">
        <v>2610</v>
      </c>
      <c r="AX1060" s="112" t="s">
        <v>2551</v>
      </c>
      <c r="AY1060" s="114"/>
      <c r="BA1060" s="114"/>
    </row>
    <row r="1061" spans="1:53" ht="19.5" x14ac:dyDescent="0.25">
      <c r="A1061" s="280" t="s">
        <v>2611</v>
      </c>
      <c r="B1061" s="281" t="s">
        <v>2612</v>
      </c>
      <c r="C1061" s="282"/>
      <c r="D1061" s="283"/>
      <c r="E1061" s="284" t="s">
        <v>2493</v>
      </c>
      <c r="F1061" s="284"/>
      <c r="G1061" s="284"/>
      <c r="H1061" s="285" t="s">
        <v>526</v>
      </c>
      <c r="I1061" s="303">
        <v>1</v>
      </c>
      <c r="J1061" s="287">
        <v>2532.31</v>
      </c>
      <c r="K1061" s="287">
        <v>2532.31</v>
      </c>
      <c r="L1061" s="287" t="s">
        <v>200</v>
      </c>
      <c r="M1061" s="287">
        <v>506.46</v>
      </c>
      <c r="N1061" s="287">
        <v>3038.77</v>
      </c>
      <c r="O1061" s="288"/>
      <c r="AU1061" s="114"/>
      <c r="AV1061" s="115"/>
      <c r="AW1061" s="112" t="s">
        <v>2612</v>
      </c>
      <c r="AX1061" s="112" t="s">
        <v>2493</v>
      </c>
      <c r="AY1061" s="114"/>
      <c r="BA1061" s="114"/>
    </row>
    <row r="1062" spans="1:53" ht="19.5" x14ac:dyDescent="0.25">
      <c r="A1062" s="280" t="s">
        <v>2613</v>
      </c>
      <c r="B1062" s="281" t="s">
        <v>2614</v>
      </c>
      <c r="C1062" s="282"/>
      <c r="D1062" s="283"/>
      <c r="E1062" s="284" t="s">
        <v>2499</v>
      </c>
      <c r="F1062" s="284"/>
      <c r="G1062" s="284"/>
      <c r="H1062" s="285" t="s">
        <v>526</v>
      </c>
      <c r="I1062" s="303">
        <v>1</v>
      </c>
      <c r="J1062" s="287">
        <v>10636.58</v>
      </c>
      <c r="K1062" s="287">
        <v>10636.58</v>
      </c>
      <c r="L1062" s="287" t="s">
        <v>200</v>
      </c>
      <c r="M1062" s="287">
        <v>2127.3200000000002</v>
      </c>
      <c r="N1062" s="287">
        <v>12763.9</v>
      </c>
      <c r="O1062" s="288"/>
      <c r="AU1062" s="114"/>
      <c r="AV1062" s="115"/>
      <c r="AW1062" s="112" t="s">
        <v>2614</v>
      </c>
      <c r="AX1062" s="112" t="s">
        <v>2499</v>
      </c>
      <c r="AY1062" s="114"/>
      <c r="BA1062" s="114"/>
    </row>
    <row r="1063" spans="1:53" ht="30.75" x14ac:dyDescent="0.25">
      <c r="A1063" s="280" t="s">
        <v>2615</v>
      </c>
      <c r="B1063" s="281" t="s">
        <v>2616</v>
      </c>
      <c r="C1063" s="282"/>
      <c r="D1063" s="283"/>
      <c r="E1063" s="284" t="s">
        <v>2464</v>
      </c>
      <c r="F1063" s="284"/>
      <c r="G1063" s="284"/>
      <c r="H1063" s="285" t="s">
        <v>526</v>
      </c>
      <c r="I1063" s="303">
        <v>6</v>
      </c>
      <c r="J1063" s="287">
        <v>8404.8799999999992</v>
      </c>
      <c r="K1063" s="287">
        <v>50429.279999999999</v>
      </c>
      <c r="L1063" s="287" t="s">
        <v>200</v>
      </c>
      <c r="M1063" s="287">
        <v>10085.86</v>
      </c>
      <c r="N1063" s="287">
        <v>60515.14</v>
      </c>
      <c r="O1063" s="288"/>
      <c r="AU1063" s="114"/>
      <c r="AV1063" s="115"/>
      <c r="AW1063" s="112" t="s">
        <v>2616</v>
      </c>
      <c r="AX1063" s="112" t="s">
        <v>2464</v>
      </c>
      <c r="AY1063" s="114"/>
      <c r="BA1063" s="114"/>
    </row>
    <row r="1064" spans="1:53" ht="19.5" x14ac:dyDescent="0.25">
      <c r="A1064" s="280" t="s">
        <v>2617</v>
      </c>
      <c r="B1064" s="281" t="s">
        <v>2618</v>
      </c>
      <c r="C1064" s="282"/>
      <c r="D1064" s="283"/>
      <c r="E1064" s="284" t="s">
        <v>2426</v>
      </c>
      <c r="F1064" s="284"/>
      <c r="G1064" s="284"/>
      <c r="H1064" s="285" t="s">
        <v>526</v>
      </c>
      <c r="I1064" s="303">
        <v>12</v>
      </c>
      <c r="J1064" s="287">
        <v>2161.6799999999998</v>
      </c>
      <c r="K1064" s="287">
        <v>25940.16</v>
      </c>
      <c r="L1064" s="287" t="s">
        <v>200</v>
      </c>
      <c r="M1064" s="287">
        <v>5188.03</v>
      </c>
      <c r="N1064" s="287">
        <v>31128.19</v>
      </c>
      <c r="O1064" s="288"/>
      <c r="AU1064" s="114"/>
      <c r="AV1064" s="115"/>
      <c r="AW1064" s="112" t="s">
        <v>2618</v>
      </c>
      <c r="AX1064" s="112" t="s">
        <v>2426</v>
      </c>
      <c r="AY1064" s="114"/>
      <c r="BA1064" s="114"/>
    </row>
    <row r="1065" spans="1:53" ht="30.75" x14ac:dyDescent="0.25">
      <c r="A1065" s="280" t="s">
        <v>2619</v>
      </c>
      <c r="B1065" s="281" t="s">
        <v>2620</v>
      </c>
      <c r="C1065" s="282"/>
      <c r="D1065" s="283"/>
      <c r="E1065" s="284" t="s">
        <v>2621</v>
      </c>
      <c r="F1065" s="284"/>
      <c r="G1065" s="284"/>
      <c r="H1065" s="285" t="s">
        <v>526</v>
      </c>
      <c r="I1065" s="303">
        <v>1</v>
      </c>
      <c r="J1065" s="287">
        <v>35415.07</v>
      </c>
      <c r="K1065" s="287">
        <v>35415.07</v>
      </c>
      <c r="L1065" s="287" t="s">
        <v>200</v>
      </c>
      <c r="M1065" s="287">
        <v>7083.01</v>
      </c>
      <c r="N1065" s="287">
        <v>42498.080000000002</v>
      </c>
      <c r="O1065" s="288"/>
      <c r="AU1065" s="114"/>
      <c r="AV1065" s="115"/>
      <c r="AW1065" s="112" t="s">
        <v>2620</v>
      </c>
      <c r="AX1065" s="112" t="s">
        <v>2621</v>
      </c>
      <c r="AY1065" s="114"/>
      <c r="BA1065" s="114"/>
    </row>
    <row r="1066" spans="1:53" ht="19.5" x14ac:dyDescent="0.25">
      <c r="A1066" s="280" t="s">
        <v>2622</v>
      </c>
      <c r="B1066" s="281" t="s">
        <v>2623</v>
      </c>
      <c r="C1066" s="282"/>
      <c r="D1066" s="283"/>
      <c r="E1066" s="284" t="s">
        <v>2624</v>
      </c>
      <c r="F1066" s="284"/>
      <c r="G1066" s="284"/>
      <c r="H1066" s="285" t="s">
        <v>526</v>
      </c>
      <c r="I1066" s="303">
        <v>2</v>
      </c>
      <c r="J1066" s="287">
        <v>7261.34</v>
      </c>
      <c r="K1066" s="287">
        <v>14522.68</v>
      </c>
      <c r="L1066" s="287" t="s">
        <v>200</v>
      </c>
      <c r="M1066" s="287">
        <v>2904.54</v>
      </c>
      <c r="N1066" s="287">
        <v>17427.22</v>
      </c>
      <c r="O1066" s="288"/>
      <c r="AU1066" s="114"/>
      <c r="AV1066" s="115"/>
      <c r="AW1066" s="112" t="s">
        <v>2623</v>
      </c>
      <c r="AX1066" s="112" t="s">
        <v>2624</v>
      </c>
      <c r="AY1066" s="114"/>
      <c r="BA1066" s="114"/>
    </row>
    <row r="1067" spans="1:53" ht="19.5" x14ac:dyDescent="0.25">
      <c r="A1067" s="280" t="s">
        <v>2625</v>
      </c>
      <c r="B1067" s="281" t="s">
        <v>2626</v>
      </c>
      <c r="C1067" s="282"/>
      <c r="D1067" s="283"/>
      <c r="E1067" s="284" t="s">
        <v>2627</v>
      </c>
      <c r="F1067" s="284"/>
      <c r="G1067" s="284"/>
      <c r="H1067" s="285" t="s">
        <v>526</v>
      </c>
      <c r="I1067" s="303">
        <v>2</v>
      </c>
      <c r="J1067" s="287">
        <v>18881.04</v>
      </c>
      <c r="K1067" s="287">
        <v>37762.080000000002</v>
      </c>
      <c r="L1067" s="287" t="s">
        <v>200</v>
      </c>
      <c r="M1067" s="287">
        <v>7552.42</v>
      </c>
      <c r="N1067" s="287">
        <v>45314.5</v>
      </c>
      <c r="O1067" s="288"/>
      <c r="AU1067" s="114"/>
      <c r="AV1067" s="115"/>
      <c r="AW1067" s="112" t="s">
        <v>2626</v>
      </c>
      <c r="AX1067" s="112" t="s">
        <v>2627</v>
      </c>
      <c r="AY1067" s="114"/>
      <c r="BA1067" s="114"/>
    </row>
    <row r="1068" spans="1:53" ht="19.5" x14ac:dyDescent="0.25">
      <c r="A1068" s="280" t="s">
        <v>2628</v>
      </c>
      <c r="B1068" s="281" t="s">
        <v>2629</v>
      </c>
      <c r="C1068" s="282"/>
      <c r="D1068" s="283"/>
      <c r="E1068" s="284" t="s">
        <v>2630</v>
      </c>
      <c r="F1068" s="284"/>
      <c r="G1068" s="284"/>
      <c r="H1068" s="285" t="s">
        <v>526</v>
      </c>
      <c r="I1068" s="303">
        <v>2</v>
      </c>
      <c r="J1068" s="287">
        <v>15049.24</v>
      </c>
      <c r="K1068" s="287">
        <v>30098.48</v>
      </c>
      <c r="L1068" s="287" t="s">
        <v>200</v>
      </c>
      <c r="M1068" s="287">
        <v>6019.7</v>
      </c>
      <c r="N1068" s="287">
        <v>36118.18</v>
      </c>
      <c r="O1068" s="288"/>
      <c r="AU1068" s="114"/>
      <c r="AV1068" s="115"/>
      <c r="AW1068" s="112" t="s">
        <v>2629</v>
      </c>
      <c r="AX1068" s="112" t="s">
        <v>2630</v>
      </c>
      <c r="AY1068" s="114"/>
      <c r="BA1068" s="114"/>
    </row>
    <row r="1069" spans="1:53" ht="19.5" x14ac:dyDescent="0.25">
      <c r="A1069" s="280" t="s">
        <v>2631</v>
      </c>
      <c r="B1069" s="281" t="s">
        <v>2632</v>
      </c>
      <c r="C1069" s="282"/>
      <c r="D1069" s="283"/>
      <c r="E1069" s="284" t="s">
        <v>2633</v>
      </c>
      <c r="F1069" s="284"/>
      <c r="G1069" s="284"/>
      <c r="H1069" s="285" t="s">
        <v>526</v>
      </c>
      <c r="I1069" s="303">
        <v>2</v>
      </c>
      <c r="J1069" s="287">
        <v>9155.2000000000007</v>
      </c>
      <c r="K1069" s="287">
        <v>18310.400000000001</v>
      </c>
      <c r="L1069" s="287" t="s">
        <v>200</v>
      </c>
      <c r="M1069" s="287">
        <v>3662.08</v>
      </c>
      <c r="N1069" s="287">
        <v>21972.48</v>
      </c>
      <c r="O1069" s="288"/>
      <c r="AU1069" s="114"/>
      <c r="AV1069" s="115"/>
      <c r="AW1069" s="112" t="s">
        <v>2632</v>
      </c>
      <c r="AX1069" s="112" t="s">
        <v>2633</v>
      </c>
      <c r="AY1069" s="114"/>
      <c r="BA1069" s="114"/>
    </row>
    <row r="1070" spans="1:53" ht="30.75" x14ac:dyDescent="0.25">
      <c r="A1070" s="280" t="s">
        <v>2634</v>
      </c>
      <c r="B1070" s="281" t="s">
        <v>2635</v>
      </c>
      <c r="C1070" s="282"/>
      <c r="D1070" s="283"/>
      <c r="E1070" s="284" t="s">
        <v>2636</v>
      </c>
      <c r="F1070" s="284"/>
      <c r="G1070" s="284"/>
      <c r="H1070" s="285" t="s">
        <v>526</v>
      </c>
      <c r="I1070" s="303">
        <v>1</v>
      </c>
      <c r="J1070" s="287">
        <v>645.24</v>
      </c>
      <c r="K1070" s="287">
        <v>645.24</v>
      </c>
      <c r="L1070" s="287" t="s">
        <v>200</v>
      </c>
      <c r="M1070" s="287">
        <v>129.05000000000001</v>
      </c>
      <c r="N1070" s="287">
        <v>774.29</v>
      </c>
      <c r="O1070" s="288"/>
      <c r="AU1070" s="114"/>
      <c r="AV1070" s="115"/>
      <c r="AW1070" s="112" t="s">
        <v>2635</v>
      </c>
      <c r="AX1070" s="112" t="s">
        <v>2636</v>
      </c>
      <c r="AY1070" s="114"/>
      <c r="BA1070" s="114"/>
    </row>
    <row r="1071" spans="1:53" ht="19.5" x14ac:dyDescent="0.25">
      <c r="A1071" s="280" t="s">
        <v>2637</v>
      </c>
      <c r="B1071" s="281" t="s">
        <v>2638</v>
      </c>
      <c r="C1071" s="282"/>
      <c r="D1071" s="283"/>
      <c r="E1071" s="284" t="s">
        <v>2639</v>
      </c>
      <c r="F1071" s="284"/>
      <c r="G1071" s="284"/>
      <c r="H1071" s="285" t="s">
        <v>526</v>
      </c>
      <c r="I1071" s="303">
        <v>2</v>
      </c>
      <c r="J1071" s="287">
        <v>8951.82</v>
      </c>
      <c r="K1071" s="287">
        <v>17903.64</v>
      </c>
      <c r="L1071" s="287" t="s">
        <v>200</v>
      </c>
      <c r="M1071" s="287">
        <v>3580.73</v>
      </c>
      <c r="N1071" s="287">
        <v>21484.37</v>
      </c>
      <c r="O1071" s="288"/>
      <c r="AU1071" s="114"/>
      <c r="AV1071" s="115"/>
      <c r="AW1071" s="112" t="s">
        <v>2638</v>
      </c>
      <c r="AX1071" s="112" t="s">
        <v>2639</v>
      </c>
      <c r="AY1071" s="114"/>
      <c r="BA1071" s="114"/>
    </row>
    <row r="1072" spans="1:53" ht="19.5" x14ac:dyDescent="0.25">
      <c r="A1072" s="280" t="s">
        <v>2640</v>
      </c>
      <c r="B1072" s="281" t="s">
        <v>2641</v>
      </c>
      <c r="C1072" s="282"/>
      <c r="D1072" s="283"/>
      <c r="E1072" s="284" t="s">
        <v>2642</v>
      </c>
      <c r="F1072" s="284"/>
      <c r="G1072" s="284"/>
      <c r="H1072" s="285" t="s">
        <v>526</v>
      </c>
      <c r="I1072" s="303">
        <v>3</v>
      </c>
      <c r="J1072" s="287">
        <v>25041.74</v>
      </c>
      <c r="K1072" s="287">
        <v>75125.22</v>
      </c>
      <c r="L1072" s="287" t="s">
        <v>200</v>
      </c>
      <c r="M1072" s="287">
        <v>15025.04</v>
      </c>
      <c r="N1072" s="287">
        <v>90150.26</v>
      </c>
      <c r="O1072" s="288"/>
      <c r="AU1072" s="114"/>
      <c r="AV1072" s="115"/>
      <c r="AW1072" s="112" t="s">
        <v>2641</v>
      </c>
      <c r="AX1072" s="112" t="s">
        <v>2642</v>
      </c>
      <c r="AY1072" s="114"/>
      <c r="BA1072" s="114"/>
    </row>
    <row r="1073" spans="1:53" ht="19.5" x14ac:dyDescent="0.25">
      <c r="A1073" s="280" t="s">
        <v>2643</v>
      </c>
      <c r="B1073" s="281" t="s">
        <v>2644</v>
      </c>
      <c r="C1073" s="282"/>
      <c r="D1073" s="283"/>
      <c r="E1073" s="284" t="s">
        <v>2645</v>
      </c>
      <c r="F1073" s="284"/>
      <c r="G1073" s="284"/>
      <c r="H1073" s="285" t="s">
        <v>526</v>
      </c>
      <c r="I1073" s="303">
        <v>2</v>
      </c>
      <c r="J1073" s="287">
        <v>1844.16</v>
      </c>
      <c r="K1073" s="287">
        <v>3688.32</v>
      </c>
      <c r="L1073" s="287" t="s">
        <v>200</v>
      </c>
      <c r="M1073" s="287">
        <v>737.66</v>
      </c>
      <c r="N1073" s="287">
        <v>4425.9799999999996</v>
      </c>
      <c r="O1073" s="288"/>
      <c r="AU1073" s="114"/>
      <c r="AV1073" s="115"/>
      <c r="AW1073" s="112" t="s">
        <v>2644</v>
      </c>
      <c r="AX1073" s="112" t="s">
        <v>2645</v>
      </c>
      <c r="AY1073" s="114"/>
      <c r="BA1073" s="114"/>
    </row>
    <row r="1074" spans="1:53" ht="30.75" x14ac:dyDescent="0.25">
      <c r="A1074" s="280" t="s">
        <v>2646</v>
      </c>
      <c r="B1074" s="281" t="s">
        <v>2647</v>
      </c>
      <c r="C1074" s="282"/>
      <c r="D1074" s="283"/>
      <c r="E1074" s="284" t="s">
        <v>2648</v>
      </c>
      <c r="F1074" s="284"/>
      <c r="G1074" s="284"/>
      <c r="H1074" s="285" t="s">
        <v>526</v>
      </c>
      <c r="I1074" s="303">
        <v>2</v>
      </c>
      <c r="J1074" s="287">
        <v>1821.56</v>
      </c>
      <c r="K1074" s="287">
        <v>3643.12</v>
      </c>
      <c r="L1074" s="287" t="s">
        <v>200</v>
      </c>
      <c r="M1074" s="287">
        <v>728.62</v>
      </c>
      <c r="N1074" s="287">
        <v>4371.74</v>
      </c>
      <c r="O1074" s="288"/>
      <c r="AU1074" s="114"/>
      <c r="AV1074" s="115"/>
      <c r="AW1074" s="112" t="s">
        <v>2647</v>
      </c>
      <c r="AX1074" s="112" t="s">
        <v>2648</v>
      </c>
      <c r="AY1074" s="114"/>
      <c r="BA1074" s="114"/>
    </row>
    <row r="1075" spans="1:53" ht="19.5" x14ac:dyDescent="0.25">
      <c r="A1075" s="280" t="s">
        <v>2649</v>
      </c>
      <c r="B1075" s="281" t="s">
        <v>2650</v>
      </c>
      <c r="C1075" s="282"/>
      <c r="D1075" s="283"/>
      <c r="E1075" s="284" t="s">
        <v>2651</v>
      </c>
      <c r="F1075" s="284"/>
      <c r="G1075" s="284"/>
      <c r="H1075" s="285" t="s">
        <v>526</v>
      </c>
      <c r="I1075" s="303">
        <v>20</v>
      </c>
      <c r="J1075" s="287">
        <v>1284.8</v>
      </c>
      <c r="K1075" s="287">
        <v>25696</v>
      </c>
      <c r="L1075" s="287" t="s">
        <v>200</v>
      </c>
      <c r="M1075" s="287">
        <v>5139.2</v>
      </c>
      <c r="N1075" s="287">
        <v>30835.200000000001</v>
      </c>
      <c r="O1075" s="288"/>
      <c r="AU1075" s="114"/>
      <c r="AV1075" s="115"/>
      <c r="AW1075" s="112" t="s">
        <v>2650</v>
      </c>
      <c r="AX1075" s="112" t="s">
        <v>2651</v>
      </c>
      <c r="AY1075" s="114"/>
      <c r="BA1075" s="114"/>
    </row>
    <row r="1076" spans="1:53" ht="19.5" x14ac:dyDescent="0.25">
      <c r="A1076" s="280" t="s">
        <v>2652</v>
      </c>
      <c r="B1076" s="281" t="s">
        <v>2653</v>
      </c>
      <c r="C1076" s="282"/>
      <c r="D1076" s="283"/>
      <c r="E1076" s="284" t="s">
        <v>2654</v>
      </c>
      <c r="F1076" s="284"/>
      <c r="G1076" s="284"/>
      <c r="H1076" s="285" t="s">
        <v>526</v>
      </c>
      <c r="I1076" s="303">
        <v>20</v>
      </c>
      <c r="J1076" s="287">
        <v>2020.42</v>
      </c>
      <c r="K1076" s="287">
        <v>40408.400000000001</v>
      </c>
      <c r="L1076" s="287" t="s">
        <v>200</v>
      </c>
      <c r="M1076" s="287">
        <v>8081.68</v>
      </c>
      <c r="N1076" s="287">
        <v>48490.080000000002</v>
      </c>
      <c r="O1076" s="288"/>
      <c r="AU1076" s="114"/>
      <c r="AV1076" s="115"/>
      <c r="AW1076" s="112" t="s">
        <v>2653</v>
      </c>
      <c r="AX1076" s="112" t="s">
        <v>2654</v>
      </c>
      <c r="AY1076" s="114"/>
      <c r="BA1076" s="114"/>
    </row>
    <row r="1077" spans="1:53" ht="19.5" x14ac:dyDescent="0.25">
      <c r="A1077" s="280" t="s">
        <v>2655</v>
      </c>
      <c r="B1077" s="281" t="s">
        <v>2656</v>
      </c>
      <c r="C1077" s="282"/>
      <c r="D1077" s="283"/>
      <c r="E1077" s="284" t="s">
        <v>2657</v>
      </c>
      <c r="F1077" s="284"/>
      <c r="G1077" s="284"/>
      <c r="H1077" s="285" t="s">
        <v>526</v>
      </c>
      <c r="I1077" s="303">
        <v>2</v>
      </c>
      <c r="J1077" s="287">
        <v>10581.24</v>
      </c>
      <c r="K1077" s="287">
        <v>21162.48</v>
      </c>
      <c r="L1077" s="287" t="s">
        <v>200</v>
      </c>
      <c r="M1077" s="287">
        <v>4232.5</v>
      </c>
      <c r="N1077" s="287">
        <v>25394.98</v>
      </c>
      <c r="O1077" s="288"/>
      <c r="AU1077" s="114"/>
      <c r="AV1077" s="115"/>
      <c r="AW1077" s="112" t="s">
        <v>2656</v>
      </c>
      <c r="AX1077" s="112" t="s">
        <v>2657</v>
      </c>
      <c r="AY1077" s="114"/>
      <c r="BA1077" s="114"/>
    </row>
    <row r="1078" spans="1:53" ht="19.5" x14ac:dyDescent="0.25">
      <c r="A1078" s="280" t="s">
        <v>2658</v>
      </c>
      <c r="B1078" s="281" t="s">
        <v>2659</v>
      </c>
      <c r="C1078" s="282"/>
      <c r="D1078" s="283"/>
      <c r="E1078" s="284" t="s">
        <v>2660</v>
      </c>
      <c r="F1078" s="284"/>
      <c r="G1078" s="284"/>
      <c r="H1078" s="285" t="s">
        <v>526</v>
      </c>
      <c r="I1078" s="303">
        <v>1</v>
      </c>
      <c r="J1078" s="287">
        <v>9380.06</v>
      </c>
      <c r="K1078" s="287">
        <v>9380.06</v>
      </c>
      <c r="L1078" s="287" t="s">
        <v>200</v>
      </c>
      <c r="M1078" s="287">
        <v>1876.01</v>
      </c>
      <c r="N1078" s="287">
        <v>11256.07</v>
      </c>
      <c r="O1078" s="288"/>
      <c r="AU1078" s="114"/>
      <c r="AV1078" s="115"/>
      <c r="AW1078" s="112" t="s">
        <v>2659</v>
      </c>
      <c r="AX1078" s="112" t="s">
        <v>2660</v>
      </c>
      <c r="AY1078" s="114"/>
      <c r="BA1078" s="114"/>
    </row>
    <row r="1079" spans="1:53" ht="19.5" x14ac:dyDescent="0.25">
      <c r="A1079" s="280" t="s">
        <v>2661</v>
      </c>
      <c r="B1079" s="281" t="s">
        <v>2662</v>
      </c>
      <c r="C1079" s="282"/>
      <c r="D1079" s="283"/>
      <c r="E1079" s="284" t="s">
        <v>2663</v>
      </c>
      <c r="F1079" s="284"/>
      <c r="G1079" s="284"/>
      <c r="H1079" s="285" t="s">
        <v>526</v>
      </c>
      <c r="I1079" s="303">
        <v>20</v>
      </c>
      <c r="J1079" s="287">
        <v>362.73</v>
      </c>
      <c r="K1079" s="287">
        <v>7254.6</v>
      </c>
      <c r="L1079" s="287" t="s">
        <v>200</v>
      </c>
      <c r="M1079" s="287">
        <v>1450.92</v>
      </c>
      <c r="N1079" s="287">
        <v>8705.52</v>
      </c>
      <c r="O1079" s="288"/>
      <c r="AU1079" s="114"/>
      <c r="AV1079" s="115"/>
      <c r="AW1079" s="112" t="s">
        <v>2662</v>
      </c>
      <c r="AX1079" s="112" t="s">
        <v>2663</v>
      </c>
      <c r="AY1079" s="114"/>
      <c r="BA1079" s="114"/>
    </row>
    <row r="1080" spans="1:53" ht="19.5" x14ac:dyDescent="0.25">
      <c r="A1080" s="280" t="s">
        <v>2664</v>
      </c>
      <c r="B1080" s="281" t="s">
        <v>2665</v>
      </c>
      <c r="C1080" s="282"/>
      <c r="D1080" s="283"/>
      <c r="E1080" s="284" t="s">
        <v>2666</v>
      </c>
      <c r="F1080" s="284"/>
      <c r="G1080" s="284"/>
      <c r="H1080" s="285" t="s">
        <v>526</v>
      </c>
      <c r="I1080" s="303">
        <v>20</v>
      </c>
      <c r="J1080" s="287">
        <v>581.95000000000005</v>
      </c>
      <c r="K1080" s="287">
        <v>11639</v>
      </c>
      <c r="L1080" s="287" t="s">
        <v>200</v>
      </c>
      <c r="M1080" s="287">
        <v>2327.8000000000002</v>
      </c>
      <c r="N1080" s="287">
        <v>13966.8</v>
      </c>
      <c r="O1080" s="288"/>
      <c r="AU1080" s="114"/>
      <c r="AV1080" s="115"/>
      <c r="AW1080" s="112" t="s">
        <v>2665</v>
      </c>
      <c r="AX1080" s="112" t="s">
        <v>2666</v>
      </c>
      <c r="AY1080" s="114"/>
      <c r="BA1080" s="114"/>
    </row>
    <row r="1081" spans="1:53" ht="19.5" x14ac:dyDescent="0.25">
      <c r="A1081" s="280" t="s">
        <v>2667</v>
      </c>
      <c r="B1081" s="281" t="s">
        <v>2668</v>
      </c>
      <c r="C1081" s="282"/>
      <c r="D1081" s="283"/>
      <c r="E1081" s="284" t="s">
        <v>2669</v>
      </c>
      <c r="F1081" s="284"/>
      <c r="G1081" s="284"/>
      <c r="H1081" s="285" t="s">
        <v>526</v>
      </c>
      <c r="I1081" s="303">
        <v>20</v>
      </c>
      <c r="J1081" s="287">
        <v>265.55</v>
      </c>
      <c r="K1081" s="287">
        <v>5311</v>
      </c>
      <c r="L1081" s="287" t="s">
        <v>200</v>
      </c>
      <c r="M1081" s="287">
        <v>1062.2</v>
      </c>
      <c r="N1081" s="287">
        <v>6373.2</v>
      </c>
      <c r="O1081" s="288"/>
      <c r="AU1081" s="114"/>
      <c r="AV1081" s="115"/>
      <c r="AW1081" s="112" t="s">
        <v>2668</v>
      </c>
      <c r="AX1081" s="112" t="s">
        <v>2669</v>
      </c>
      <c r="AY1081" s="114"/>
      <c r="BA1081" s="114"/>
    </row>
    <row r="1082" spans="1:53" ht="19.5" x14ac:dyDescent="0.25">
      <c r="A1082" s="280" t="s">
        <v>2670</v>
      </c>
      <c r="B1082" s="281" t="s">
        <v>2671</v>
      </c>
      <c r="C1082" s="282"/>
      <c r="D1082" s="283"/>
      <c r="E1082" s="284" t="s">
        <v>2672</v>
      </c>
      <c r="F1082" s="284"/>
      <c r="G1082" s="284"/>
      <c r="H1082" s="285" t="s">
        <v>526</v>
      </c>
      <c r="I1082" s="303">
        <v>20</v>
      </c>
      <c r="J1082" s="287">
        <v>189.84</v>
      </c>
      <c r="K1082" s="287">
        <v>3796.8</v>
      </c>
      <c r="L1082" s="287" t="s">
        <v>200</v>
      </c>
      <c r="M1082" s="287">
        <v>759.36</v>
      </c>
      <c r="N1082" s="287">
        <v>4556.16</v>
      </c>
      <c r="O1082" s="288"/>
      <c r="AU1082" s="114"/>
      <c r="AV1082" s="115"/>
      <c r="AW1082" s="112" t="s">
        <v>2671</v>
      </c>
      <c r="AX1082" s="112" t="s">
        <v>2672</v>
      </c>
      <c r="AY1082" s="114"/>
      <c r="BA1082" s="114"/>
    </row>
    <row r="1083" spans="1:53" ht="19.5" x14ac:dyDescent="0.25">
      <c r="A1083" s="280" t="s">
        <v>2673</v>
      </c>
      <c r="B1083" s="281" t="s">
        <v>2674</v>
      </c>
      <c r="C1083" s="282"/>
      <c r="D1083" s="283"/>
      <c r="E1083" s="284" t="s">
        <v>2675</v>
      </c>
      <c r="F1083" s="284"/>
      <c r="G1083" s="284"/>
      <c r="H1083" s="285" t="s">
        <v>526</v>
      </c>
      <c r="I1083" s="303">
        <v>20</v>
      </c>
      <c r="J1083" s="287">
        <v>419.22</v>
      </c>
      <c r="K1083" s="287">
        <v>8384.4</v>
      </c>
      <c r="L1083" s="287" t="s">
        <v>200</v>
      </c>
      <c r="M1083" s="287">
        <v>1676.88</v>
      </c>
      <c r="N1083" s="287">
        <v>10061.280000000001</v>
      </c>
      <c r="O1083" s="288"/>
      <c r="AU1083" s="114"/>
      <c r="AV1083" s="115"/>
      <c r="AW1083" s="112" t="s">
        <v>2674</v>
      </c>
      <c r="AX1083" s="112" t="s">
        <v>2675</v>
      </c>
      <c r="AY1083" s="114"/>
      <c r="BA1083" s="114"/>
    </row>
    <row r="1084" spans="1:53" ht="19.5" x14ac:dyDescent="0.25">
      <c r="A1084" s="280" t="s">
        <v>2676</v>
      </c>
      <c r="B1084" s="281" t="s">
        <v>2677</v>
      </c>
      <c r="C1084" s="282"/>
      <c r="D1084" s="283"/>
      <c r="E1084" s="284" t="s">
        <v>2678</v>
      </c>
      <c r="F1084" s="284"/>
      <c r="G1084" s="284"/>
      <c r="H1084" s="285" t="s">
        <v>526</v>
      </c>
      <c r="I1084" s="303">
        <v>20</v>
      </c>
      <c r="J1084" s="287">
        <v>115.26</v>
      </c>
      <c r="K1084" s="287">
        <v>2305.1999999999998</v>
      </c>
      <c r="L1084" s="287" t="s">
        <v>200</v>
      </c>
      <c r="M1084" s="287">
        <v>461.04</v>
      </c>
      <c r="N1084" s="287">
        <v>2766.24</v>
      </c>
      <c r="O1084" s="288"/>
      <c r="AU1084" s="114"/>
      <c r="AV1084" s="115"/>
      <c r="AW1084" s="112" t="s">
        <v>2677</v>
      </c>
      <c r="AX1084" s="112" t="s">
        <v>2678</v>
      </c>
      <c r="AY1084" s="114"/>
      <c r="BA1084" s="114"/>
    </row>
    <row r="1085" spans="1:53" ht="19.5" x14ac:dyDescent="0.25">
      <c r="A1085" s="280" t="s">
        <v>2679</v>
      </c>
      <c r="B1085" s="281" t="s">
        <v>2680</v>
      </c>
      <c r="C1085" s="282"/>
      <c r="D1085" s="283"/>
      <c r="E1085" s="284" t="s">
        <v>2681</v>
      </c>
      <c r="F1085" s="284"/>
      <c r="G1085" s="284"/>
      <c r="H1085" s="285" t="s">
        <v>526</v>
      </c>
      <c r="I1085" s="303">
        <v>1</v>
      </c>
      <c r="J1085" s="287">
        <v>3269.07</v>
      </c>
      <c r="K1085" s="287">
        <v>3269.07</v>
      </c>
      <c r="L1085" s="287" t="s">
        <v>200</v>
      </c>
      <c r="M1085" s="287">
        <v>653.80999999999995</v>
      </c>
      <c r="N1085" s="287">
        <v>3922.88</v>
      </c>
      <c r="O1085" s="288"/>
      <c r="AU1085" s="114"/>
      <c r="AV1085" s="115"/>
      <c r="AW1085" s="112" t="s">
        <v>2680</v>
      </c>
      <c r="AX1085" s="112" t="s">
        <v>2681</v>
      </c>
      <c r="AY1085" s="114"/>
      <c r="BA1085" s="114"/>
    </row>
    <row r="1086" spans="1:53" ht="19.5" x14ac:dyDescent="0.25">
      <c r="A1086" s="280" t="s">
        <v>2682</v>
      </c>
      <c r="B1086" s="281" t="s">
        <v>2683</v>
      </c>
      <c r="C1086" s="282"/>
      <c r="D1086" s="283"/>
      <c r="E1086" s="284" t="s">
        <v>2684</v>
      </c>
      <c r="F1086" s="284"/>
      <c r="G1086" s="284"/>
      <c r="H1086" s="285" t="s">
        <v>526</v>
      </c>
      <c r="I1086" s="303">
        <v>20</v>
      </c>
      <c r="J1086" s="287">
        <v>230.52</v>
      </c>
      <c r="K1086" s="287">
        <v>4610.3999999999996</v>
      </c>
      <c r="L1086" s="287" t="s">
        <v>200</v>
      </c>
      <c r="M1086" s="287">
        <v>922.08</v>
      </c>
      <c r="N1086" s="287">
        <v>5532.48</v>
      </c>
      <c r="O1086" s="288"/>
      <c r="AU1086" s="114"/>
      <c r="AV1086" s="115"/>
      <c r="AW1086" s="112" t="s">
        <v>2683</v>
      </c>
      <c r="AX1086" s="112" t="s">
        <v>2684</v>
      </c>
      <c r="AY1086" s="114"/>
      <c r="BA1086" s="114"/>
    </row>
    <row r="1087" spans="1:53" ht="19.5" x14ac:dyDescent="0.25">
      <c r="A1087" s="280" t="s">
        <v>2685</v>
      </c>
      <c r="B1087" s="281" t="s">
        <v>2686</v>
      </c>
      <c r="C1087" s="282"/>
      <c r="D1087" s="283"/>
      <c r="E1087" s="284" t="s">
        <v>2687</v>
      </c>
      <c r="F1087" s="284"/>
      <c r="G1087" s="284"/>
      <c r="H1087" s="285" t="s">
        <v>526</v>
      </c>
      <c r="I1087" s="303">
        <v>2</v>
      </c>
      <c r="J1087" s="287">
        <v>46561.33</v>
      </c>
      <c r="K1087" s="287">
        <v>93122.66</v>
      </c>
      <c r="L1087" s="287" t="s">
        <v>200</v>
      </c>
      <c r="M1087" s="287">
        <v>18624.53</v>
      </c>
      <c r="N1087" s="287">
        <v>111747.19</v>
      </c>
      <c r="O1087" s="288"/>
      <c r="AU1087" s="114"/>
      <c r="AV1087" s="115"/>
      <c r="AW1087" s="112" t="s">
        <v>2686</v>
      </c>
      <c r="AX1087" s="112" t="s">
        <v>2687</v>
      </c>
      <c r="AY1087" s="114"/>
      <c r="BA1087" s="114"/>
    </row>
    <row r="1088" spans="1:53" ht="45.75" x14ac:dyDescent="0.25">
      <c r="A1088" s="280" t="s">
        <v>2688</v>
      </c>
      <c r="B1088" s="281" t="s">
        <v>2689</v>
      </c>
      <c r="C1088" s="282"/>
      <c r="D1088" s="283"/>
      <c r="E1088" s="284" t="s">
        <v>2690</v>
      </c>
      <c r="F1088" s="284"/>
      <c r="G1088" s="284"/>
      <c r="H1088" s="285" t="s">
        <v>526</v>
      </c>
      <c r="I1088" s="303">
        <v>1</v>
      </c>
      <c r="J1088" s="287">
        <v>24012.31</v>
      </c>
      <c r="K1088" s="287">
        <v>24012.31</v>
      </c>
      <c r="L1088" s="287" t="s">
        <v>200</v>
      </c>
      <c r="M1088" s="287">
        <v>4802.46</v>
      </c>
      <c r="N1088" s="287">
        <v>28814.77</v>
      </c>
      <c r="O1088" s="288"/>
      <c r="AU1088" s="114"/>
      <c r="AV1088" s="115"/>
      <c r="AW1088" s="112" t="s">
        <v>2689</v>
      </c>
      <c r="AX1088" s="112" t="s">
        <v>2690</v>
      </c>
      <c r="AY1088" s="114"/>
      <c r="BA1088" s="114"/>
    </row>
    <row r="1089" spans="1:53" ht="19.5" x14ac:dyDescent="0.25">
      <c r="A1089" s="280" t="s">
        <v>2691</v>
      </c>
      <c r="B1089" s="281" t="s">
        <v>2692</v>
      </c>
      <c r="C1089" s="282"/>
      <c r="D1089" s="283"/>
      <c r="E1089" s="284" t="s">
        <v>2693</v>
      </c>
      <c r="F1089" s="284"/>
      <c r="G1089" s="284"/>
      <c r="H1089" s="285" t="s">
        <v>526</v>
      </c>
      <c r="I1089" s="303">
        <v>20</v>
      </c>
      <c r="J1089" s="287">
        <v>126.56</v>
      </c>
      <c r="K1089" s="287">
        <v>2531.1999999999998</v>
      </c>
      <c r="L1089" s="287" t="s">
        <v>200</v>
      </c>
      <c r="M1089" s="287">
        <v>506.24</v>
      </c>
      <c r="N1089" s="287">
        <v>3037.44</v>
      </c>
      <c r="O1089" s="288"/>
      <c r="AU1089" s="114"/>
      <c r="AV1089" s="115"/>
      <c r="AW1089" s="112" t="s">
        <v>2692</v>
      </c>
      <c r="AX1089" s="112" t="s">
        <v>2693</v>
      </c>
      <c r="AY1089" s="114"/>
      <c r="BA1089" s="114"/>
    </row>
    <row r="1090" spans="1:53" ht="19.5" x14ac:dyDescent="0.25">
      <c r="A1090" s="280" t="s">
        <v>2694</v>
      </c>
      <c r="B1090" s="281" t="s">
        <v>2695</v>
      </c>
      <c r="C1090" s="282"/>
      <c r="D1090" s="283"/>
      <c r="E1090" s="284" t="s">
        <v>2696</v>
      </c>
      <c r="F1090" s="284"/>
      <c r="G1090" s="284"/>
      <c r="H1090" s="285" t="s">
        <v>526</v>
      </c>
      <c r="I1090" s="303">
        <v>20</v>
      </c>
      <c r="J1090" s="287">
        <v>157.07</v>
      </c>
      <c r="K1090" s="287">
        <v>3141.4</v>
      </c>
      <c r="L1090" s="287" t="s">
        <v>200</v>
      </c>
      <c r="M1090" s="287">
        <v>628.28</v>
      </c>
      <c r="N1090" s="287">
        <v>3769.68</v>
      </c>
      <c r="O1090" s="288"/>
      <c r="AU1090" s="114"/>
      <c r="AV1090" s="115"/>
      <c r="AW1090" s="112" t="s">
        <v>2695</v>
      </c>
      <c r="AX1090" s="112" t="s">
        <v>2696</v>
      </c>
      <c r="AY1090" s="114"/>
      <c r="BA1090" s="114"/>
    </row>
    <row r="1091" spans="1:53" ht="19.5" x14ac:dyDescent="0.25">
      <c r="A1091" s="280" t="s">
        <v>2697</v>
      </c>
      <c r="B1091" s="281" t="s">
        <v>2698</v>
      </c>
      <c r="C1091" s="282"/>
      <c r="D1091" s="283"/>
      <c r="E1091" s="284" t="s">
        <v>2699</v>
      </c>
      <c r="F1091" s="284"/>
      <c r="G1091" s="284"/>
      <c r="H1091" s="285" t="s">
        <v>526</v>
      </c>
      <c r="I1091" s="303">
        <v>2</v>
      </c>
      <c r="J1091" s="287">
        <v>795.5</v>
      </c>
      <c r="K1091" s="287">
        <v>1591</v>
      </c>
      <c r="L1091" s="287" t="s">
        <v>200</v>
      </c>
      <c r="M1091" s="287">
        <v>318.2</v>
      </c>
      <c r="N1091" s="287">
        <v>1909.2</v>
      </c>
      <c r="O1091" s="288"/>
      <c r="AU1091" s="114"/>
      <c r="AV1091" s="115"/>
      <c r="AW1091" s="112" t="s">
        <v>2698</v>
      </c>
      <c r="AX1091" s="112" t="s">
        <v>2699</v>
      </c>
      <c r="AY1091" s="114"/>
      <c r="BA1091" s="114"/>
    </row>
    <row r="1092" spans="1:53" ht="19.5" x14ac:dyDescent="0.25">
      <c r="A1092" s="280" t="s">
        <v>2700</v>
      </c>
      <c r="B1092" s="281" t="s">
        <v>2701</v>
      </c>
      <c r="C1092" s="282"/>
      <c r="D1092" s="283"/>
      <c r="E1092" s="284" t="s">
        <v>2702</v>
      </c>
      <c r="F1092" s="284"/>
      <c r="G1092" s="284"/>
      <c r="H1092" s="285" t="s">
        <v>526</v>
      </c>
      <c r="I1092" s="303">
        <v>2</v>
      </c>
      <c r="J1092" s="287">
        <v>6108.75</v>
      </c>
      <c r="K1092" s="287">
        <v>12217.5</v>
      </c>
      <c r="L1092" s="287" t="s">
        <v>200</v>
      </c>
      <c r="M1092" s="287">
        <v>2443.5</v>
      </c>
      <c r="N1092" s="287">
        <v>14661</v>
      </c>
      <c r="O1092" s="288"/>
      <c r="AU1092" s="114"/>
      <c r="AV1092" s="115"/>
      <c r="AW1092" s="112" t="s">
        <v>2701</v>
      </c>
      <c r="AX1092" s="112" t="s">
        <v>2702</v>
      </c>
      <c r="AY1092" s="114"/>
      <c r="BA1092" s="114"/>
    </row>
    <row r="1093" spans="1:53" ht="19.5" x14ac:dyDescent="0.25">
      <c r="A1093" s="280" t="s">
        <v>2703</v>
      </c>
      <c r="B1093" s="281" t="s">
        <v>2704</v>
      </c>
      <c r="C1093" s="282"/>
      <c r="D1093" s="283"/>
      <c r="E1093" s="284" t="s">
        <v>2705</v>
      </c>
      <c r="F1093" s="284"/>
      <c r="G1093" s="284"/>
      <c r="H1093" s="285" t="s">
        <v>526</v>
      </c>
      <c r="I1093" s="303">
        <v>2</v>
      </c>
      <c r="J1093" s="287">
        <v>11854.75</v>
      </c>
      <c r="K1093" s="287">
        <v>23709.5</v>
      </c>
      <c r="L1093" s="287" t="s">
        <v>200</v>
      </c>
      <c r="M1093" s="287">
        <v>4741.8999999999996</v>
      </c>
      <c r="N1093" s="287">
        <v>28451.4</v>
      </c>
      <c r="O1093" s="288"/>
      <c r="AU1093" s="114"/>
      <c r="AV1093" s="115"/>
      <c r="AW1093" s="112" t="s">
        <v>2704</v>
      </c>
      <c r="AX1093" s="112" t="s">
        <v>2705</v>
      </c>
      <c r="AY1093" s="114"/>
      <c r="BA1093" s="114"/>
    </row>
    <row r="1094" spans="1:53" ht="19.5" x14ac:dyDescent="0.25">
      <c r="A1094" s="280" t="s">
        <v>2706</v>
      </c>
      <c r="B1094" s="281" t="s">
        <v>2707</v>
      </c>
      <c r="C1094" s="282"/>
      <c r="D1094" s="283"/>
      <c r="E1094" s="284" t="s">
        <v>2708</v>
      </c>
      <c r="F1094" s="284"/>
      <c r="G1094" s="284"/>
      <c r="H1094" s="285" t="s">
        <v>526</v>
      </c>
      <c r="I1094" s="303">
        <v>20</v>
      </c>
      <c r="J1094" s="287">
        <v>631.66999999999996</v>
      </c>
      <c r="K1094" s="287">
        <v>12633.4</v>
      </c>
      <c r="L1094" s="287" t="s">
        <v>200</v>
      </c>
      <c r="M1094" s="287">
        <v>2526.6799999999998</v>
      </c>
      <c r="N1094" s="287">
        <v>15160.08</v>
      </c>
      <c r="O1094" s="288"/>
      <c r="AU1094" s="114"/>
      <c r="AV1094" s="115"/>
      <c r="AW1094" s="112" t="s">
        <v>2707</v>
      </c>
      <c r="AX1094" s="112" t="s">
        <v>2708</v>
      </c>
      <c r="AY1094" s="114"/>
      <c r="BA1094" s="114"/>
    </row>
    <row r="1095" spans="1:53" ht="19.5" x14ac:dyDescent="0.25">
      <c r="A1095" s="280" t="s">
        <v>2709</v>
      </c>
      <c r="B1095" s="281" t="s">
        <v>2710</v>
      </c>
      <c r="C1095" s="282"/>
      <c r="D1095" s="283"/>
      <c r="E1095" s="284" t="s">
        <v>2277</v>
      </c>
      <c r="F1095" s="284"/>
      <c r="G1095" s="284"/>
      <c r="H1095" s="285" t="s">
        <v>526</v>
      </c>
      <c r="I1095" s="303">
        <v>1</v>
      </c>
      <c r="J1095" s="287">
        <v>9624.14</v>
      </c>
      <c r="K1095" s="287">
        <v>9624.14</v>
      </c>
      <c r="L1095" s="287" t="s">
        <v>200</v>
      </c>
      <c r="M1095" s="287">
        <v>1924.83</v>
      </c>
      <c r="N1095" s="287">
        <v>11548.97</v>
      </c>
      <c r="O1095" s="288"/>
      <c r="AU1095" s="114"/>
      <c r="AV1095" s="115"/>
      <c r="AW1095" s="112" t="s">
        <v>2710</v>
      </c>
      <c r="AX1095" s="112" t="s">
        <v>2277</v>
      </c>
      <c r="AY1095" s="114"/>
      <c r="BA1095" s="114"/>
    </row>
    <row r="1096" spans="1:53" ht="19.5" x14ac:dyDescent="0.25">
      <c r="A1096" s="280" t="s">
        <v>2711</v>
      </c>
      <c r="B1096" s="281" t="s">
        <v>2712</v>
      </c>
      <c r="C1096" s="282"/>
      <c r="D1096" s="283"/>
      <c r="E1096" s="284" t="s">
        <v>2280</v>
      </c>
      <c r="F1096" s="284"/>
      <c r="G1096" s="284"/>
      <c r="H1096" s="285" t="s">
        <v>526</v>
      </c>
      <c r="I1096" s="303">
        <v>1</v>
      </c>
      <c r="J1096" s="287">
        <v>6001.4</v>
      </c>
      <c r="K1096" s="287">
        <v>6001.4</v>
      </c>
      <c r="L1096" s="287" t="s">
        <v>200</v>
      </c>
      <c r="M1096" s="287">
        <v>1200.28</v>
      </c>
      <c r="N1096" s="287">
        <v>7201.68</v>
      </c>
      <c r="O1096" s="288"/>
      <c r="AU1096" s="114"/>
      <c r="AV1096" s="115"/>
      <c r="AW1096" s="112" t="s">
        <v>2712</v>
      </c>
      <c r="AX1096" s="112" t="s">
        <v>2280</v>
      </c>
      <c r="AY1096" s="114"/>
      <c r="BA1096" s="114"/>
    </row>
    <row r="1097" spans="1:53" ht="19.5" x14ac:dyDescent="0.25">
      <c r="A1097" s="280" t="s">
        <v>2713</v>
      </c>
      <c r="B1097" s="281" t="s">
        <v>2714</v>
      </c>
      <c r="C1097" s="282"/>
      <c r="D1097" s="283"/>
      <c r="E1097" s="284" t="s">
        <v>2325</v>
      </c>
      <c r="F1097" s="284"/>
      <c r="G1097" s="284"/>
      <c r="H1097" s="285" t="s">
        <v>526</v>
      </c>
      <c r="I1097" s="303">
        <v>1</v>
      </c>
      <c r="J1097" s="287">
        <v>4802.4799999999996</v>
      </c>
      <c r="K1097" s="287">
        <v>4802.4799999999996</v>
      </c>
      <c r="L1097" s="287" t="s">
        <v>200</v>
      </c>
      <c r="M1097" s="287">
        <v>960.5</v>
      </c>
      <c r="N1097" s="287">
        <v>5762.98</v>
      </c>
      <c r="O1097" s="288"/>
      <c r="AU1097" s="114"/>
      <c r="AV1097" s="115"/>
      <c r="AW1097" s="112" t="s">
        <v>2714</v>
      </c>
      <c r="AX1097" s="112" t="s">
        <v>2325</v>
      </c>
      <c r="AY1097" s="114"/>
      <c r="BA1097" s="114"/>
    </row>
    <row r="1098" spans="1:53" ht="19.5" x14ac:dyDescent="0.25">
      <c r="A1098" s="280" t="s">
        <v>2715</v>
      </c>
      <c r="B1098" s="281" t="s">
        <v>2716</v>
      </c>
      <c r="C1098" s="282"/>
      <c r="D1098" s="283"/>
      <c r="E1098" s="284" t="s">
        <v>2307</v>
      </c>
      <c r="F1098" s="284"/>
      <c r="G1098" s="284"/>
      <c r="H1098" s="285" t="s">
        <v>526</v>
      </c>
      <c r="I1098" s="303">
        <v>1</v>
      </c>
      <c r="J1098" s="287">
        <v>12909.04</v>
      </c>
      <c r="K1098" s="287">
        <v>12909.04</v>
      </c>
      <c r="L1098" s="287" t="s">
        <v>200</v>
      </c>
      <c r="M1098" s="287">
        <v>2581.81</v>
      </c>
      <c r="N1098" s="287">
        <v>15490.85</v>
      </c>
      <c r="O1098" s="288"/>
      <c r="AU1098" s="114"/>
      <c r="AV1098" s="115"/>
      <c r="AW1098" s="112" t="s">
        <v>2716</v>
      </c>
      <c r="AX1098" s="112" t="s">
        <v>2307</v>
      </c>
      <c r="AY1098" s="114"/>
      <c r="BA1098" s="114"/>
    </row>
    <row r="1099" spans="1:53" ht="19.5" x14ac:dyDescent="0.25">
      <c r="A1099" s="280" t="s">
        <v>2717</v>
      </c>
      <c r="B1099" s="281" t="s">
        <v>2718</v>
      </c>
      <c r="C1099" s="282"/>
      <c r="D1099" s="283"/>
      <c r="E1099" s="284" t="s">
        <v>2310</v>
      </c>
      <c r="F1099" s="284"/>
      <c r="G1099" s="284"/>
      <c r="H1099" s="285" t="s">
        <v>526</v>
      </c>
      <c r="I1099" s="303">
        <v>2</v>
      </c>
      <c r="J1099" s="287">
        <v>19443.759999999998</v>
      </c>
      <c r="K1099" s="287">
        <v>38887.519999999997</v>
      </c>
      <c r="L1099" s="287" t="s">
        <v>200</v>
      </c>
      <c r="M1099" s="287">
        <v>7777.5</v>
      </c>
      <c r="N1099" s="287">
        <v>46665.02</v>
      </c>
      <c r="O1099" s="288"/>
      <c r="AU1099" s="114"/>
      <c r="AV1099" s="115"/>
      <c r="AW1099" s="112" t="s">
        <v>2718</v>
      </c>
      <c r="AX1099" s="112" t="s">
        <v>2310</v>
      </c>
      <c r="AY1099" s="114"/>
      <c r="BA1099" s="114"/>
    </row>
    <row r="1100" spans="1:53" ht="19.5" x14ac:dyDescent="0.25">
      <c r="A1100" s="280" t="s">
        <v>2719</v>
      </c>
      <c r="B1100" s="281" t="s">
        <v>2720</v>
      </c>
      <c r="C1100" s="282"/>
      <c r="D1100" s="283"/>
      <c r="E1100" s="284" t="s">
        <v>2721</v>
      </c>
      <c r="F1100" s="284"/>
      <c r="G1100" s="284"/>
      <c r="H1100" s="285" t="s">
        <v>526</v>
      </c>
      <c r="I1100" s="303">
        <v>5</v>
      </c>
      <c r="J1100" s="287">
        <v>40955.43</v>
      </c>
      <c r="K1100" s="287">
        <v>204777.15</v>
      </c>
      <c r="L1100" s="287" t="s">
        <v>200</v>
      </c>
      <c r="M1100" s="287">
        <v>40955.43</v>
      </c>
      <c r="N1100" s="287">
        <v>245732.58</v>
      </c>
      <c r="O1100" s="288"/>
      <c r="AU1100" s="114"/>
      <c r="AV1100" s="115"/>
      <c r="AW1100" s="112" t="s">
        <v>2720</v>
      </c>
      <c r="AX1100" s="112" t="s">
        <v>2721</v>
      </c>
      <c r="AY1100" s="114"/>
      <c r="BA1100" s="114"/>
    </row>
    <row r="1101" spans="1:53" ht="19.5" x14ac:dyDescent="0.25">
      <c r="A1101" s="280" t="s">
        <v>2722</v>
      </c>
      <c r="B1101" s="281" t="s">
        <v>2723</v>
      </c>
      <c r="C1101" s="282"/>
      <c r="D1101" s="283"/>
      <c r="E1101" s="284" t="s">
        <v>2724</v>
      </c>
      <c r="F1101" s="284"/>
      <c r="G1101" s="284"/>
      <c r="H1101" s="285" t="s">
        <v>526</v>
      </c>
      <c r="I1101" s="303">
        <v>30</v>
      </c>
      <c r="J1101" s="287">
        <v>2219.3000000000002</v>
      </c>
      <c r="K1101" s="287">
        <v>66579</v>
      </c>
      <c r="L1101" s="287" t="s">
        <v>200</v>
      </c>
      <c r="M1101" s="287">
        <v>13315.8</v>
      </c>
      <c r="N1101" s="287">
        <v>79894.8</v>
      </c>
      <c r="O1101" s="288"/>
      <c r="AU1101" s="114"/>
      <c r="AV1101" s="115"/>
      <c r="AW1101" s="112" t="s">
        <v>2723</v>
      </c>
      <c r="AX1101" s="112" t="s">
        <v>2724</v>
      </c>
      <c r="AY1101" s="114"/>
      <c r="BA1101" s="114"/>
    </row>
    <row r="1102" spans="1:53" ht="19.5" x14ac:dyDescent="0.25">
      <c r="A1102" s="280" t="s">
        <v>2725</v>
      </c>
      <c r="B1102" s="281" t="s">
        <v>2726</v>
      </c>
      <c r="C1102" s="282"/>
      <c r="D1102" s="283"/>
      <c r="E1102" s="284" t="s">
        <v>2493</v>
      </c>
      <c r="F1102" s="284"/>
      <c r="G1102" s="284"/>
      <c r="H1102" s="285" t="s">
        <v>526</v>
      </c>
      <c r="I1102" s="303">
        <v>36</v>
      </c>
      <c r="J1102" s="287">
        <v>2532.31</v>
      </c>
      <c r="K1102" s="287">
        <v>91163.16</v>
      </c>
      <c r="L1102" s="287" t="s">
        <v>200</v>
      </c>
      <c r="M1102" s="287">
        <v>18232.63</v>
      </c>
      <c r="N1102" s="287">
        <v>109395.79</v>
      </c>
      <c r="O1102" s="288"/>
      <c r="AU1102" s="114"/>
      <c r="AV1102" s="115"/>
      <c r="AW1102" s="112" t="s">
        <v>2726</v>
      </c>
      <c r="AX1102" s="112" t="s">
        <v>2493</v>
      </c>
      <c r="AY1102" s="114"/>
      <c r="BA1102" s="114"/>
    </row>
    <row r="1103" spans="1:53" ht="19.5" x14ac:dyDescent="0.25">
      <c r="A1103" s="280" t="s">
        <v>2727</v>
      </c>
      <c r="B1103" s="281" t="s">
        <v>2728</v>
      </c>
      <c r="C1103" s="282"/>
      <c r="D1103" s="283"/>
      <c r="E1103" s="284" t="s">
        <v>2729</v>
      </c>
      <c r="F1103" s="284"/>
      <c r="G1103" s="284"/>
      <c r="H1103" s="285" t="s">
        <v>526</v>
      </c>
      <c r="I1103" s="303">
        <v>1</v>
      </c>
      <c r="J1103" s="287">
        <v>5762.94</v>
      </c>
      <c r="K1103" s="287">
        <v>5762.94</v>
      </c>
      <c r="L1103" s="287" t="s">
        <v>200</v>
      </c>
      <c r="M1103" s="287">
        <v>1152.5899999999999</v>
      </c>
      <c r="N1103" s="287">
        <v>6915.53</v>
      </c>
      <c r="O1103" s="288"/>
      <c r="AU1103" s="114"/>
      <c r="AV1103" s="115"/>
      <c r="AW1103" s="112" t="s">
        <v>2728</v>
      </c>
      <c r="AX1103" s="112" t="s">
        <v>2729</v>
      </c>
      <c r="AY1103" s="114"/>
      <c r="BA1103" s="114"/>
    </row>
    <row r="1104" spans="1:53" ht="19.5" x14ac:dyDescent="0.25">
      <c r="A1104" s="280" t="s">
        <v>2730</v>
      </c>
      <c r="B1104" s="281" t="s">
        <v>2731</v>
      </c>
      <c r="C1104" s="282"/>
      <c r="D1104" s="283"/>
      <c r="E1104" s="284" t="s">
        <v>2732</v>
      </c>
      <c r="F1104" s="284"/>
      <c r="G1104" s="284"/>
      <c r="H1104" s="285" t="s">
        <v>526</v>
      </c>
      <c r="I1104" s="303">
        <v>1</v>
      </c>
      <c r="J1104" s="287">
        <v>7409.24</v>
      </c>
      <c r="K1104" s="287">
        <v>7409.24</v>
      </c>
      <c r="L1104" s="287" t="s">
        <v>200</v>
      </c>
      <c r="M1104" s="287">
        <v>1481.85</v>
      </c>
      <c r="N1104" s="287">
        <v>8891.09</v>
      </c>
      <c r="O1104" s="288"/>
      <c r="AU1104" s="114"/>
      <c r="AV1104" s="115"/>
      <c r="AW1104" s="112" t="s">
        <v>2731</v>
      </c>
      <c r="AX1104" s="112" t="s">
        <v>2732</v>
      </c>
      <c r="AY1104" s="114"/>
      <c r="BA1104" s="114"/>
    </row>
    <row r="1105" spans="1:53" ht="19.5" x14ac:dyDescent="0.25">
      <c r="A1105" s="280" t="s">
        <v>2733</v>
      </c>
      <c r="B1105" s="281" t="s">
        <v>2734</v>
      </c>
      <c r="C1105" s="282"/>
      <c r="D1105" s="283"/>
      <c r="E1105" s="284" t="s">
        <v>2735</v>
      </c>
      <c r="F1105" s="284"/>
      <c r="G1105" s="284"/>
      <c r="H1105" s="285" t="s">
        <v>526</v>
      </c>
      <c r="I1105" s="303">
        <v>1</v>
      </c>
      <c r="J1105" s="287">
        <v>191791.27</v>
      </c>
      <c r="K1105" s="287">
        <v>191791.27</v>
      </c>
      <c r="L1105" s="287" t="s">
        <v>200</v>
      </c>
      <c r="M1105" s="287">
        <v>38358.25</v>
      </c>
      <c r="N1105" s="287">
        <v>230149.52</v>
      </c>
      <c r="O1105" s="288"/>
      <c r="AU1105" s="114"/>
      <c r="AV1105" s="115"/>
      <c r="AW1105" s="112" t="s">
        <v>2734</v>
      </c>
      <c r="AX1105" s="112" t="s">
        <v>2735</v>
      </c>
      <c r="AY1105" s="114"/>
      <c r="BA1105" s="114"/>
    </row>
    <row r="1106" spans="1:53" ht="19.5" x14ac:dyDescent="0.25">
      <c r="A1106" s="280" t="s">
        <v>2736</v>
      </c>
      <c r="B1106" s="281" t="s">
        <v>2737</v>
      </c>
      <c r="C1106" s="282"/>
      <c r="D1106" s="283"/>
      <c r="E1106" s="284" t="s">
        <v>2738</v>
      </c>
      <c r="F1106" s="284"/>
      <c r="G1106" s="284"/>
      <c r="H1106" s="285" t="s">
        <v>526</v>
      </c>
      <c r="I1106" s="303">
        <v>1</v>
      </c>
      <c r="J1106" s="287">
        <v>20387.32</v>
      </c>
      <c r="K1106" s="287">
        <v>20387.32</v>
      </c>
      <c r="L1106" s="287" t="s">
        <v>200</v>
      </c>
      <c r="M1106" s="287">
        <v>4077.46</v>
      </c>
      <c r="N1106" s="287">
        <v>24464.78</v>
      </c>
      <c r="O1106" s="288"/>
      <c r="AU1106" s="114"/>
      <c r="AV1106" s="115"/>
      <c r="AW1106" s="112" t="s">
        <v>2737</v>
      </c>
      <c r="AX1106" s="112" t="s">
        <v>2738</v>
      </c>
      <c r="AY1106" s="114"/>
      <c r="BA1106" s="114"/>
    </row>
    <row r="1107" spans="1:53" ht="19.5" x14ac:dyDescent="0.25">
      <c r="A1107" s="280" t="s">
        <v>2739</v>
      </c>
      <c r="B1107" s="281" t="s">
        <v>2740</v>
      </c>
      <c r="C1107" s="282"/>
      <c r="D1107" s="283"/>
      <c r="E1107" s="284" t="s">
        <v>2741</v>
      </c>
      <c r="F1107" s="284"/>
      <c r="G1107" s="284"/>
      <c r="H1107" s="285" t="s">
        <v>526</v>
      </c>
      <c r="I1107" s="303">
        <v>2</v>
      </c>
      <c r="J1107" s="287">
        <v>9412.84</v>
      </c>
      <c r="K1107" s="287">
        <v>18825.68</v>
      </c>
      <c r="L1107" s="287" t="s">
        <v>200</v>
      </c>
      <c r="M1107" s="287">
        <v>3765.14</v>
      </c>
      <c r="N1107" s="287">
        <v>22590.82</v>
      </c>
      <c r="O1107" s="288"/>
      <c r="AU1107" s="114"/>
      <c r="AV1107" s="115"/>
      <c r="AW1107" s="112" t="s">
        <v>2740</v>
      </c>
      <c r="AX1107" s="112" t="s">
        <v>2741</v>
      </c>
      <c r="AY1107" s="114"/>
      <c r="BA1107" s="114"/>
    </row>
    <row r="1108" spans="1:53" ht="19.5" x14ac:dyDescent="0.25">
      <c r="A1108" s="280" t="s">
        <v>2742</v>
      </c>
      <c r="B1108" s="281" t="s">
        <v>2743</v>
      </c>
      <c r="C1108" s="282"/>
      <c r="D1108" s="283"/>
      <c r="E1108" s="284" t="s">
        <v>2744</v>
      </c>
      <c r="F1108" s="284"/>
      <c r="G1108" s="284"/>
      <c r="H1108" s="285" t="s">
        <v>526</v>
      </c>
      <c r="I1108" s="303">
        <v>112</v>
      </c>
      <c r="J1108" s="287">
        <v>2545.87</v>
      </c>
      <c r="K1108" s="287">
        <v>285137.44</v>
      </c>
      <c r="L1108" s="287" t="s">
        <v>200</v>
      </c>
      <c r="M1108" s="287">
        <v>57027.49</v>
      </c>
      <c r="N1108" s="287">
        <v>342164.93</v>
      </c>
      <c r="O1108" s="288"/>
      <c r="AU1108" s="114"/>
      <c r="AV1108" s="115"/>
      <c r="AW1108" s="112" t="s">
        <v>2743</v>
      </c>
      <c r="AX1108" s="112" t="s">
        <v>2744</v>
      </c>
      <c r="AY1108" s="114"/>
      <c r="BA1108" s="114"/>
    </row>
    <row r="1109" spans="1:53" ht="19.5" x14ac:dyDescent="0.25">
      <c r="A1109" s="280" t="s">
        <v>2745</v>
      </c>
      <c r="B1109" s="281" t="s">
        <v>2746</v>
      </c>
      <c r="C1109" s="282"/>
      <c r="D1109" s="283"/>
      <c r="E1109" s="284" t="s">
        <v>2747</v>
      </c>
      <c r="F1109" s="284"/>
      <c r="G1109" s="284"/>
      <c r="H1109" s="285" t="s">
        <v>526</v>
      </c>
      <c r="I1109" s="303">
        <v>42</v>
      </c>
      <c r="J1109" s="287">
        <v>1709.68</v>
      </c>
      <c r="K1109" s="287">
        <v>71806.559999999998</v>
      </c>
      <c r="L1109" s="287" t="s">
        <v>200</v>
      </c>
      <c r="M1109" s="287">
        <v>14361.31</v>
      </c>
      <c r="N1109" s="287">
        <v>86167.87</v>
      </c>
      <c r="O1109" s="288"/>
      <c r="AU1109" s="114"/>
      <c r="AV1109" s="115"/>
      <c r="AW1109" s="112" t="s">
        <v>2746</v>
      </c>
      <c r="AX1109" s="112" t="s">
        <v>2747</v>
      </c>
      <c r="AY1109" s="114"/>
      <c r="BA1109" s="114"/>
    </row>
    <row r="1110" spans="1:53" ht="19.5" x14ac:dyDescent="0.25">
      <c r="A1110" s="280" t="s">
        <v>2748</v>
      </c>
      <c r="B1110" s="281" t="s">
        <v>2749</v>
      </c>
      <c r="C1110" s="282"/>
      <c r="D1110" s="283"/>
      <c r="E1110" s="284" t="s">
        <v>2750</v>
      </c>
      <c r="F1110" s="284"/>
      <c r="G1110" s="284"/>
      <c r="H1110" s="285" t="s">
        <v>526</v>
      </c>
      <c r="I1110" s="303">
        <v>67</v>
      </c>
      <c r="J1110" s="287">
        <v>1719.85</v>
      </c>
      <c r="K1110" s="287">
        <v>115229.95</v>
      </c>
      <c r="L1110" s="287" t="s">
        <v>200</v>
      </c>
      <c r="M1110" s="287">
        <v>23045.99</v>
      </c>
      <c r="N1110" s="287">
        <v>138275.94</v>
      </c>
      <c r="O1110" s="288"/>
      <c r="AU1110" s="114"/>
      <c r="AV1110" s="115"/>
      <c r="AW1110" s="112" t="s">
        <v>2749</v>
      </c>
      <c r="AX1110" s="112" t="s">
        <v>2750</v>
      </c>
      <c r="AY1110" s="114"/>
      <c r="BA1110" s="114"/>
    </row>
    <row r="1111" spans="1:53" ht="19.5" x14ac:dyDescent="0.25">
      <c r="A1111" s="280" t="s">
        <v>2751</v>
      </c>
      <c r="B1111" s="281" t="s">
        <v>2752</v>
      </c>
      <c r="C1111" s="282"/>
      <c r="D1111" s="283"/>
      <c r="E1111" s="284" t="s">
        <v>2753</v>
      </c>
      <c r="F1111" s="284"/>
      <c r="G1111" s="284"/>
      <c r="H1111" s="285" t="s">
        <v>526</v>
      </c>
      <c r="I1111" s="303">
        <v>1</v>
      </c>
      <c r="J1111" s="287">
        <v>3075.84</v>
      </c>
      <c r="K1111" s="287">
        <v>3075.84</v>
      </c>
      <c r="L1111" s="287" t="s">
        <v>200</v>
      </c>
      <c r="M1111" s="287">
        <v>615.16999999999996</v>
      </c>
      <c r="N1111" s="287">
        <v>3691.01</v>
      </c>
      <c r="O1111" s="288"/>
      <c r="AU1111" s="114"/>
      <c r="AV1111" s="115"/>
      <c r="AW1111" s="112" t="s">
        <v>2752</v>
      </c>
      <c r="AX1111" s="112" t="s">
        <v>2753</v>
      </c>
      <c r="AY1111" s="114"/>
      <c r="BA1111" s="114"/>
    </row>
    <row r="1112" spans="1:53" ht="19.5" x14ac:dyDescent="0.25">
      <c r="A1112" s="280" t="s">
        <v>2754</v>
      </c>
      <c r="B1112" s="281" t="s">
        <v>2755</v>
      </c>
      <c r="C1112" s="282"/>
      <c r="D1112" s="283"/>
      <c r="E1112" s="284" t="s">
        <v>2756</v>
      </c>
      <c r="F1112" s="284"/>
      <c r="G1112" s="284"/>
      <c r="H1112" s="285" t="s">
        <v>526</v>
      </c>
      <c r="I1112" s="303">
        <v>18</v>
      </c>
      <c r="J1112" s="287">
        <v>1585.38</v>
      </c>
      <c r="K1112" s="287">
        <v>28536.84</v>
      </c>
      <c r="L1112" s="287" t="s">
        <v>200</v>
      </c>
      <c r="M1112" s="287">
        <v>5707.37</v>
      </c>
      <c r="N1112" s="287">
        <v>34244.21</v>
      </c>
      <c r="O1112" s="288"/>
      <c r="AU1112" s="114"/>
      <c r="AV1112" s="115"/>
      <c r="AW1112" s="112" t="s">
        <v>2755</v>
      </c>
      <c r="AX1112" s="112" t="s">
        <v>2756</v>
      </c>
      <c r="AY1112" s="114"/>
      <c r="BA1112" s="114"/>
    </row>
    <row r="1113" spans="1:53" ht="19.5" x14ac:dyDescent="0.25">
      <c r="A1113" s="280" t="s">
        <v>2757</v>
      </c>
      <c r="B1113" s="281" t="s">
        <v>2758</v>
      </c>
      <c r="C1113" s="282"/>
      <c r="D1113" s="283"/>
      <c r="E1113" s="284" t="s">
        <v>2759</v>
      </c>
      <c r="F1113" s="284"/>
      <c r="G1113" s="284"/>
      <c r="H1113" s="285" t="s">
        <v>526</v>
      </c>
      <c r="I1113" s="303">
        <v>15</v>
      </c>
      <c r="J1113" s="287">
        <v>4802.47</v>
      </c>
      <c r="K1113" s="287">
        <v>72037.05</v>
      </c>
      <c r="L1113" s="287" t="s">
        <v>200</v>
      </c>
      <c r="M1113" s="287">
        <v>14407.41</v>
      </c>
      <c r="N1113" s="287">
        <v>86444.46</v>
      </c>
      <c r="O1113" s="288"/>
      <c r="AU1113" s="114"/>
      <c r="AV1113" s="115"/>
      <c r="AW1113" s="112" t="s">
        <v>2758</v>
      </c>
      <c r="AX1113" s="112" t="s">
        <v>2759</v>
      </c>
      <c r="AY1113" s="114"/>
      <c r="BA1113" s="114"/>
    </row>
    <row r="1114" spans="1:53" ht="19.5" x14ac:dyDescent="0.25">
      <c r="A1114" s="280" t="s">
        <v>2760</v>
      </c>
      <c r="B1114" s="281" t="s">
        <v>2761</v>
      </c>
      <c r="C1114" s="282"/>
      <c r="D1114" s="283"/>
      <c r="E1114" s="284" t="s">
        <v>2762</v>
      </c>
      <c r="F1114" s="284"/>
      <c r="G1114" s="284"/>
      <c r="H1114" s="285" t="s">
        <v>526</v>
      </c>
      <c r="I1114" s="303">
        <v>20</v>
      </c>
      <c r="J1114" s="287">
        <v>1018.12</v>
      </c>
      <c r="K1114" s="287">
        <v>20362.400000000001</v>
      </c>
      <c r="L1114" s="287" t="s">
        <v>200</v>
      </c>
      <c r="M1114" s="287">
        <v>4072.48</v>
      </c>
      <c r="N1114" s="287">
        <v>24434.880000000001</v>
      </c>
      <c r="O1114" s="288"/>
      <c r="AU1114" s="114"/>
      <c r="AV1114" s="115"/>
      <c r="AW1114" s="112" t="s">
        <v>2761</v>
      </c>
      <c r="AX1114" s="112" t="s">
        <v>2762</v>
      </c>
      <c r="AY1114" s="114"/>
      <c r="BA1114" s="114"/>
    </row>
    <row r="1115" spans="1:53" ht="19.5" x14ac:dyDescent="0.25">
      <c r="A1115" s="280" t="s">
        <v>2763</v>
      </c>
      <c r="B1115" s="281" t="s">
        <v>2764</v>
      </c>
      <c r="C1115" s="282"/>
      <c r="D1115" s="283"/>
      <c r="E1115" s="284" t="s">
        <v>2765</v>
      </c>
      <c r="F1115" s="284"/>
      <c r="G1115" s="284"/>
      <c r="H1115" s="285" t="s">
        <v>526</v>
      </c>
      <c r="I1115" s="303">
        <v>20</v>
      </c>
      <c r="J1115" s="287">
        <v>1143.56</v>
      </c>
      <c r="K1115" s="287">
        <v>22871.200000000001</v>
      </c>
      <c r="L1115" s="287" t="s">
        <v>200</v>
      </c>
      <c r="M1115" s="287">
        <v>4574.24</v>
      </c>
      <c r="N1115" s="287">
        <v>27445.439999999999</v>
      </c>
      <c r="O1115" s="288"/>
      <c r="AU1115" s="114"/>
      <c r="AV1115" s="115"/>
      <c r="AW1115" s="112" t="s">
        <v>2764</v>
      </c>
      <c r="AX1115" s="112" t="s">
        <v>2765</v>
      </c>
      <c r="AY1115" s="114"/>
      <c r="BA1115" s="114"/>
    </row>
    <row r="1116" spans="1:53" ht="19.5" x14ac:dyDescent="0.25">
      <c r="A1116" s="280" t="s">
        <v>2766</v>
      </c>
      <c r="B1116" s="281" t="s">
        <v>2767</v>
      </c>
      <c r="C1116" s="282"/>
      <c r="D1116" s="283"/>
      <c r="E1116" s="284" t="s">
        <v>2768</v>
      </c>
      <c r="F1116" s="284"/>
      <c r="G1116" s="284"/>
      <c r="H1116" s="285" t="s">
        <v>526</v>
      </c>
      <c r="I1116" s="303">
        <v>40</v>
      </c>
      <c r="J1116" s="287">
        <v>192.1</v>
      </c>
      <c r="K1116" s="287">
        <v>7684</v>
      </c>
      <c r="L1116" s="287" t="s">
        <v>200</v>
      </c>
      <c r="M1116" s="287">
        <v>1536.8</v>
      </c>
      <c r="N1116" s="287">
        <v>9220.7999999999993</v>
      </c>
      <c r="O1116" s="288"/>
      <c r="AU1116" s="114"/>
      <c r="AV1116" s="115"/>
      <c r="AW1116" s="112" t="s">
        <v>2767</v>
      </c>
      <c r="AX1116" s="112" t="s">
        <v>2768</v>
      </c>
      <c r="AY1116" s="114"/>
      <c r="BA1116" s="114"/>
    </row>
    <row r="1117" spans="1:53" ht="19.5" x14ac:dyDescent="0.25">
      <c r="A1117" s="280" t="s">
        <v>2769</v>
      </c>
      <c r="B1117" s="281" t="s">
        <v>2770</v>
      </c>
      <c r="C1117" s="282"/>
      <c r="D1117" s="283"/>
      <c r="E1117" s="284" t="s">
        <v>2771</v>
      </c>
      <c r="F1117" s="284"/>
      <c r="G1117" s="284"/>
      <c r="H1117" s="285" t="s">
        <v>526</v>
      </c>
      <c r="I1117" s="303">
        <v>40</v>
      </c>
      <c r="J1117" s="287">
        <v>518.66999999999996</v>
      </c>
      <c r="K1117" s="287">
        <v>20746.8</v>
      </c>
      <c r="L1117" s="287" t="s">
        <v>200</v>
      </c>
      <c r="M1117" s="287">
        <v>4149.3599999999997</v>
      </c>
      <c r="N1117" s="287">
        <v>24896.16</v>
      </c>
      <c r="O1117" s="288"/>
      <c r="AU1117" s="114"/>
      <c r="AV1117" s="115"/>
      <c r="AW1117" s="112" t="s">
        <v>2770</v>
      </c>
      <c r="AX1117" s="112" t="s">
        <v>2771</v>
      </c>
      <c r="AY1117" s="114"/>
      <c r="BA1117" s="114"/>
    </row>
    <row r="1118" spans="1:53" ht="19.5" x14ac:dyDescent="0.25">
      <c r="A1118" s="280" t="s">
        <v>2772</v>
      </c>
      <c r="B1118" s="281" t="s">
        <v>2773</v>
      </c>
      <c r="C1118" s="282"/>
      <c r="D1118" s="283"/>
      <c r="E1118" s="284" t="s">
        <v>2774</v>
      </c>
      <c r="F1118" s="284"/>
      <c r="G1118" s="284"/>
      <c r="H1118" s="285" t="s">
        <v>526</v>
      </c>
      <c r="I1118" s="303">
        <v>280</v>
      </c>
      <c r="J1118" s="287">
        <v>532.22</v>
      </c>
      <c r="K1118" s="287">
        <v>149021.6</v>
      </c>
      <c r="L1118" s="287" t="s">
        <v>200</v>
      </c>
      <c r="M1118" s="287">
        <v>29804.32</v>
      </c>
      <c r="N1118" s="287">
        <v>178825.92</v>
      </c>
      <c r="O1118" s="288"/>
      <c r="AU1118" s="114"/>
      <c r="AV1118" s="115"/>
      <c r="AW1118" s="112" t="s">
        <v>2773</v>
      </c>
      <c r="AX1118" s="112" t="s">
        <v>2774</v>
      </c>
      <c r="AY1118" s="114"/>
      <c r="BA1118" s="114"/>
    </row>
    <row r="1119" spans="1:53" ht="19.5" x14ac:dyDescent="0.25">
      <c r="A1119" s="280" t="s">
        <v>2775</v>
      </c>
      <c r="B1119" s="281" t="s">
        <v>2776</v>
      </c>
      <c r="C1119" s="282"/>
      <c r="D1119" s="283"/>
      <c r="E1119" s="284" t="s">
        <v>2777</v>
      </c>
      <c r="F1119" s="284"/>
      <c r="G1119" s="284"/>
      <c r="H1119" s="285" t="s">
        <v>526</v>
      </c>
      <c r="I1119" s="303">
        <v>120</v>
      </c>
      <c r="J1119" s="287">
        <v>540.13</v>
      </c>
      <c r="K1119" s="287">
        <v>64815.6</v>
      </c>
      <c r="L1119" s="287" t="s">
        <v>200</v>
      </c>
      <c r="M1119" s="287">
        <v>12963.12</v>
      </c>
      <c r="N1119" s="287">
        <v>77778.720000000001</v>
      </c>
      <c r="O1119" s="288"/>
      <c r="AU1119" s="114"/>
      <c r="AV1119" s="115"/>
      <c r="AW1119" s="112" t="s">
        <v>2776</v>
      </c>
      <c r="AX1119" s="112" t="s">
        <v>2777</v>
      </c>
      <c r="AY1119" s="114"/>
      <c r="BA1119" s="114"/>
    </row>
    <row r="1120" spans="1:53" ht="19.5" x14ac:dyDescent="0.25">
      <c r="A1120" s="280" t="s">
        <v>2778</v>
      </c>
      <c r="B1120" s="281" t="s">
        <v>2779</v>
      </c>
      <c r="C1120" s="282"/>
      <c r="D1120" s="283"/>
      <c r="E1120" s="284" t="s">
        <v>2780</v>
      </c>
      <c r="F1120" s="284"/>
      <c r="G1120" s="284"/>
      <c r="H1120" s="285" t="s">
        <v>2781</v>
      </c>
      <c r="I1120" s="303">
        <v>1</v>
      </c>
      <c r="J1120" s="287">
        <v>19438.150000000001</v>
      </c>
      <c r="K1120" s="287">
        <v>19438.150000000001</v>
      </c>
      <c r="L1120" s="287" t="s">
        <v>200</v>
      </c>
      <c r="M1120" s="287">
        <v>3887.63</v>
      </c>
      <c r="N1120" s="287">
        <v>23325.78</v>
      </c>
      <c r="O1120" s="288"/>
      <c r="AU1120" s="114"/>
      <c r="AV1120" s="115"/>
      <c r="AW1120" s="112" t="s">
        <v>2779</v>
      </c>
      <c r="AX1120" s="112" t="s">
        <v>2780</v>
      </c>
      <c r="AY1120" s="114"/>
      <c r="BA1120" s="114"/>
    </row>
    <row r="1121" spans="1:53" ht="30.75" x14ac:dyDescent="0.25">
      <c r="A1121" s="280" t="s">
        <v>2782</v>
      </c>
      <c r="B1121" s="281" t="s">
        <v>2783</v>
      </c>
      <c r="C1121" s="282"/>
      <c r="D1121" s="283"/>
      <c r="E1121" s="284" t="s">
        <v>2784</v>
      </c>
      <c r="F1121" s="284"/>
      <c r="G1121" s="284"/>
      <c r="H1121" s="285" t="s">
        <v>2781</v>
      </c>
      <c r="I1121" s="303">
        <v>1</v>
      </c>
      <c r="J1121" s="287">
        <v>57629.61</v>
      </c>
      <c r="K1121" s="287">
        <v>57629.61</v>
      </c>
      <c r="L1121" s="287" t="s">
        <v>200</v>
      </c>
      <c r="M1121" s="287">
        <v>11525.92</v>
      </c>
      <c r="N1121" s="287">
        <v>69155.53</v>
      </c>
      <c r="O1121" s="288"/>
      <c r="AU1121" s="114"/>
      <c r="AV1121" s="115"/>
      <c r="AW1121" s="112" t="s">
        <v>2783</v>
      </c>
      <c r="AX1121" s="112" t="s">
        <v>2784</v>
      </c>
      <c r="AY1121" s="114"/>
      <c r="BA1121" s="114"/>
    </row>
    <row r="1122" spans="1:53" ht="45.75" x14ac:dyDescent="0.25">
      <c r="A1122" s="280" t="s">
        <v>2785</v>
      </c>
      <c r="B1122" s="281" t="s">
        <v>2786</v>
      </c>
      <c r="C1122" s="282"/>
      <c r="D1122" s="283"/>
      <c r="E1122" s="284" t="s">
        <v>2787</v>
      </c>
      <c r="F1122" s="284"/>
      <c r="G1122" s="284"/>
      <c r="H1122" s="285" t="s">
        <v>526</v>
      </c>
      <c r="I1122" s="303">
        <v>4</v>
      </c>
      <c r="J1122" s="287">
        <v>6723.45</v>
      </c>
      <c r="K1122" s="287">
        <v>26893.8</v>
      </c>
      <c r="L1122" s="287" t="s">
        <v>200</v>
      </c>
      <c r="M1122" s="287">
        <v>5378.76</v>
      </c>
      <c r="N1122" s="287">
        <v>32272.560000000001</v>
      </c>
      <c r="O1122" s="288"/>
      <c r="AU1122" s="114"/>
      <c r="AV1122" s="115"/>
      <c r="AW1122" s="112" t="s">
        <v>2786</v>
      </c>
      <c r="AX1122" s="112" t="s">
        <v>2787</v>
      </c>
      <c r="AY1122" s="114"/>
      <c r="BA1122" s="114"/>
    </row>
    <row r="1123" spans="1:53" ht="19.5" x14ac:dyDescent="0.25">
      <c r="A1123" s="280" t="s">
        <v>2788</v>
      </c>
      <c r="B1123" s="281" t="s">
        <v>2789</v>
      </c>
      <c r="C1123" s="282"/>
      <c r="D1123" s="283"/>
      <c r="E1123" s="284" t="s">
        <v>2790</v>
      </c>
      <c r="F1123" s="284"/>
      <c r="G1123" s="284"/>
      <c r="H1123" s="285" t="s">
        <v>526</v>
      </c>
      <c r="I1123" s="303">
        <v>20</v>
      </c>
      <c r="J1123" s="287">
        <v>2689.38</v>
      </c>
      <c r="K1123" s="287">
        <v>53787.6</v>
      </c>
      <c r="L1123" s="287" t="s">
        <v>200</v>
      </c>
      <c r="M1123" s="287">
        <v>10757.52</v>
      </c>
      <c r="N1123" s="287">
        <v>64545.120000000003</v>
      </c>
      <c r="O1123" s="288"/>
      <c r="AU1123" s="114"/>
      <c r="AV1123" s="115"/>
      <c r="AW1123" s="112" t="s">
        <v>2789</v>
      </c>
      <c r="AX1123" s="112" t="s">
        <v>2790</v>
      </c>
      <c r="AY1123" s="114"/>
      <c r="BA1123" s="114"/>
    </row>
    <row r="1124" spans="1:53" ht="45.75" x14ac:dyDescent="0.25">
      <c r="A1124" s="280" t="s">
        <v>2791</v>
      </c>
      <c r="B1124" s="281" t="s">
        <v>2792</v>
      </c>
      <c r="C1124" s="282"/>
      <c r="D1124" s="283"/>
      <c r="E1124" s="284" t="s">
        <v>2793</v>
      </c>
      <c r="F1124" s="284"/>
      <c r="G1124" s="284"/>
      <c r="H1124" s="285" t="s">
        <v>526</v>
      </c>
      <c r="I1124" s="303">
        <v>1</v>
      </c>
      <c r="J1124" s="287">
        <v>28622.68</v>
      </c>
      <c r="K1124" s="287">
        <v>28622.68</v>
      </c>
      <c r="L1124" s="287" t="s">
        <v>200</v>
      </c>
      <c r="M1124" s="287">
        <v>5724.54</v>
      </c>
      <c r="N1124" s="287">
        <v>34347.22</v>
      </c>
      <c r="O1124" s="288"/>
      <c r="AU1124" s="114"/>
      <c r="AV1124" s="115"/>
      <c r="AW1124" s="112" t="s">
        <v>2792</v>
      </c>
      <c r="AX1124" s="112" t="s">
        <v>2793</v>
      </c>
      <c r="AY1124" s="114"/>
      <c r="BA1124" s="114"/>
    </row>
    <row r="1125" spans="1:53" ht="19.5" x14ac:dyDescent="0.25">
      <c r="A1125" s="280" t="s">
        <v>2794</v>
      </c>
      <c r="B1125" s="281" t="s">
        <v>2795</v>
      </c>
      <c r="C1125" s="282"/>
      <c r="D1125" s="283"/>
      <c r="E1125" s="284" t="s">
        <v>2796</v>
      </c>
      <c r="F1125" s="284"/>
      <c r="G1125" s="284"/>
      <c r="H1125" s="285" t="s">
        <v>526</v>
      </c>
      <c r="I1125" s="303">
        <v>2</v>
      </c>
      <c r="J1125" s="287">
        <v>6531.35</v>
      </c>
      <c r="K1125" s="287">
        <v>13062.7</v>
      </c>
      <c r="L1125" s="287" t="s">
        <v>200</v>
      </c>
      <c r="M1125" s="287">
        <v>2612.54</v>
      </c>
      <c r="N1125" s="287">
        <v>15675.24</v>
      </c>
      <c r="O1125" s="288"/>
      <c r="AU1125" s="114"/>
      <c r="AV1125" s="115"/>
      <c r="AW1125" s="112" t="s">
        <v>2795</v>
      </c>
      <c r="AX1125" s="112" t="s">
        <v>2796</v>
      </c>
      <c r="AY1125" s="114"/>
      <c r="BA1125" s="114"/>
    </row>
    <row r="1126" spans="1:53" ht="19.5" x14ac:dyDescent="0.25">
      <c r="A1126" s="280" t="s">
        <v>2797</v>
      </c>
      <c r="B1126" s="281" t="s">
        <v>2798</v>
      </c>
      <c r="C1126" s="282"/>
      <c r="D1126" s="283"/>
      <c r="E1126" s="284" t="s">
        <v>2799</v>
      </c>
      <c r="F1126" s="284"/>
      <c r="G1126" s="284"/>
      <c r="H1126" s="285" t="s">
        <v>526</v>
      </c>
      <c r="I1126" s="303">
        <v>1</v>
      </c>
      <c r="J1126" s="287">
        <v>65096.56</v>
      </c>
      <c r="K1126" s="287">
        <v>65096.56</v>
      </c>
      <c r="L1126" s="287" t="s">
        <v>200</v>
      </c>
      <c r="M1126" s="287">
        <v>13019.31</v>
      </c>
      <c r="N1126" s="287">
        <v>78115.87</v>
      </c>
      <c r="O1126" s="288"/>
      <c r="AU1126" s="114"/>
      <c r="AV1126" s="115"/>
      <c r="AW1126" s="112" t="s">
        <v>2798</v>
      </c>
      <c r="AX1126" s="112" t="s">
        <v>2799</v>
      </c>
      <c r="AY1126" s="114"/>
      <c r="BA1126" s="114"/>
    </row>
    <row r="1127" spans="1:53" ht="19.5" x14ac:dyDescent="0.25">
      <c r="A1127" s="280" t="s">
        <v>2800</v>
      </c>
      <c r="B1127" s="281" t="s">
        <v>2801</v>
      </c>
      <c r="C1127" s="282"/>
      <c r="D1127" s="283"/>
      <c r="E1127" s="284" t="s">
        <v>2802</v>
      </c>
      <c r="F1127" s="284"/>
      <c r="G1127" s="284"/>
      <c r="H1127" s="285" t="s">
        <v>526</v>
      </c>
      <c r="I1127" s="303">
        <v>1</v>
      </c>
      <c r="J1127" s="287">
        <v>1467.9</v>
      </c>
      <c r="K1127" s="287">
        <v>1467.9</v>
      </c>
      <c r="L1127" s="287" t="s">
        <v>200</v>
      </c>
      <c r="M1127" s="287">
        <v>293.58</v>
      </c>
      <c r="N1127" s="287">
        <v>1761.48</v>
      </c>
      <c r="O1127" s="288"/>
      <c r="AU1127" s="114"/>
      <c r="AV1127" s="115"/>
      <c r="AW1127" s="112" t="s">
        <v>2801</v>
      </c>
      <c r="AX1127" s="112" t="s">
        <v>2802</v>
      </c>
      <c r="AY1127" s="114"/>
      <c r="BA1127" s="114"/>
    </row>
    <row r="1128" spans="1:53" ht="19.5" x14ac:dyDescent="0.25">
      <c r="A1128" s="280" t="s">
        <v>2803</v>
      </c>
      <c r="B1128" s="281" t="s">
        <v>2804</v>
      </c>
      <c r="C1128" s="282"/>
      <c r="D1128" s="283"/>
      <c r="E1128" s="284" t="s">
        <v>2805</v>
      </c>
      <c r="F1128" s="284"/>
      <c r="G1128" s="284"/>
      <c r="H1128" s="285" t="s">
        <v>526</v>
      </c>
      <c r="I1128" s="303">
        <v>2</v>
      </c>
      <c r="J1128" s="287">
        <v>1039.5899999999999</v>
      </c>
      <c r="K1128" s="287">
        <v>2079.1799999999998</v>
      </c>
      <c r="L1128" s="287" t="s">
        <v>200</v>
      </c>
      <c r="M1128" s="287">
        <v>415.84</v>
      </c>
      <c r="N1128" s="287">
        <v>2495.02</v>
      </c>
      <c r="O1128" s="288"/>
      <c r="AU1128" s="114"/>
      <c r="AV1128" s="115"/>
      <c r="AW1128" s="112" t="s">
        <v>2804</v>
      </c>
      <c r="AX1128" s="112" t="s">
        <v>2805</v>
      </c>
      <c r="AY1128" s="114"/>
      <c r="BA1128" s="114"/>
    </row>
    <row r="1129" spans="1:53" ht="19.5" x14ac:dyDescent="0.25">
      <c r="A1129" s="280" t="s">
        <v>2806</v>
      </c>
      <c r="B1129" s="281" t="s">
        <v>2807</v>
      </c>
      <c r="C1129" s="282"/>
      <c r="D1129" s="283"/>
      <c r="E1129" s="284" t="s">
        <v>2808</v>
      </c>
      <c r="F1129" s="284"/>
      <c r="G1129" s="284"/>
      <c r="H1129" s="285" t="s">
        <v>526</v>
      </c>
      <c r="I1129" s="303">
        <v>1</v>
      </c>
      <c r="J1129" s="287">
        <v>2105.16</v>
      </c>
      <c r="K1129" s="287">
        <v>2105.16</v>
      </c>
      <c r="L1129" s="287" t="s">
        <v>200</v>
      </c>
      <c r="M1129" s="287">
        <v>421.03</v>
      </c>
      <c r="N1129" s="287">
        <v>2526.19</v>
      </c>
      <c r="O1129" s="288"/>
      <c r="AU1129" s="114"/>
      <c r="AV1129" s="115"/>
      <c r="AW1129" s="112" t="s">
        <v>2807</v>
      </c>
      <c r="AX1129" s="112" t="s">
        <v>2808</v>
      </c>
      <c r="AY1129" s="114"/>
      <c r="BA1129" s="114"/>
    </row>
    <row r="1130" spans="1:53" ht="19.5" x14ac:dyDescent="0.25">
      <c r="A1130" s="280" t="s">
        <v>2809</v>
      </c>
      <c r="B1130" s="281" t="s">
        <v>2810</v>
      </c>
      <c r="C1130" s="282"/>
      <c r="D1130" s="283"/>
      <c r="E1130" s="284" t="s">
        <v>2811</v>
      </c>
      <c r="F1130" s="284"/>
      <c r="G1130" s="284"/>
      <c r="H1130" s="285" t="s">
        <v>526</v>
      </c>
      <c r="I1130" s="303">
        <v>1</v>
      </c>
      <c r="J1130" s="287">
        <v>3413.68</v>
      </c>
      <c r="K1130" s="287">
        <v>3413.68</v>
      </c>
      <c r="L1130" s="287" t="s">
        <v>200</v>
      </c>
      <c r="M1130" s="287">
        <v>682.74</v>
      </c>
      <c r="N1130" s="287">
        <v>4096.42</v>
      </c>
      <c r="O1130" s="288"/>
      <c r="AU1130" s="114"/>
      <c r="AV1130" s="115"/>
      <c r="AW1130" s="112" t="s">
        <v>2810</v>
      </c>
      <c r="AX1130" s="112" t="s">
        <v>2811</v>
      </c>
      <c r="AY1130" s="114"/>
      <c r="BA1130" s="114"/>
    </row>
    <row r="1131" spans="1:53" ht="19.5" x14ac:dyDescent="0.25">
      <c r="A1131" s="280" t="s">
        <v>2812</v>
      </c>
      <c r="B1131" s="281" t="s">
        <v>2813</v>
      </c>
      <c r="C1131" s="282"/>
      <c r="D1131" s="283"/>
      <c r="E1131" s="284" t="s">
        <v>2814</v>
      </c>
      <c r="F1131" s="284"/>
      <c r="G1131" s="284"/>
      <c r="H1131" s="285" t="s">
        <v>526</v>
      </c>
      <c r="I1131" s="303">
        <v>5</v>
      </c>
      <c r="J1131" s="287">
        <v>864.45</v>
      </c>
      <c r="K1131" s="287">
        <v>4322.25</v>
      </c>
      <c r="L1131" s="287" t="s">
        <v>200</v>
      </c>
      <c r="M1131" s="287">
        <v>864.45</v>
      </c>
      <c r="N1131" s="287">
        <v>5186.7</v>
      </c>
      <c r="O1131" s="288"/>
      <c r="AU1131" s="114"/>
      <c r="AV1131" s="115"/>
      <c r="AW1131" s="112" t="s">
        <v>2813</v>
      </c>
      <c r="AX1131" s="112" t="s">
        <v>2814</v>
      </c>
      <c r="AY1131" s="114"/>
      <c r="BA1131" s="114"/>
    </row>
    <row r="1132" spans="1:53" ht="19.5" x14ac:dyDescent="0.25">
      <c r="A1132" s="280" t="s">
        <v>2815</v>
      </c>
      <c r="B1132" s="281" t="s">
        <v>2816</v>
      </c>
      <c r="C1132" s="282"/>
      <c r="D1132" s="283"/>
      <c r="E1132" s="284" t="s">
        <v>2817</v>
      </c>
      <c r="F1132" s="284"/>
      <c r="G1132" s="284"/>
      <c r="H1132" s="285" t="s">
        <v>526</v>
      </c>
      <c r="I1132" s="303">
        <v>2</v>
      </c>
      <c r="J1132" s="287">
        <v>14657.12</v>
      </c>
      <c r="K1132" s="287">
        <v>29314.240000000002</v>
      </c>
      <c r="L1132" s="287" t="s">
        <v>200</v>
      </c>
      <c r="M1132" s="287">
        <v>5862.85</v>
      </c>
      <c r="N1132" s="287">
        <v>35177.089999999997</v>
      </c>
      <c r="O1132" s="288"/>
      <c r="AU1132" s="114"/>
      <c r="AV1132" s="115"/>
      <c r="AW1132" s="112" t="s">
        <v>2816</v>
      </c>
      <c r="AX1132" s="112" t="s">
        <v>2817</v>
      </c>
      <c r="AY1132" s="114"/>
      <c r="BA1132" s="114"/>
    </row>
    <row r="1133" spans="1:53" ht="19.5" x14ac:dyDescent="0.25">
      <c r="A1133" s="280" t="s">
        <v>2818</v>
      </c>
      <c r="B1133" s="281" t="s">
        <v>2819</v>
      </c>
      <c r="C1133" s="282"/>
      <c r="D1133" s="283"/>
      <c r="E1133" s="284" t="s">
        <v>2820</v>
      </c>
      <c r="F1133" s="284"/>
      <c r="G1133" s="284"/>
      <c r="H1133" s="285" t="s">
        <v>526</v>
      </c>
      <c r="I1133" s="303">
        <v>1</v>
      </c>
      <c r="J1133" s="287">
        <v>4975.38</v>
      </c>
      <c r="K1133" s="287">
        <v>4975.38</v>
      </c>
      <c r="L1133" s="287" t="s">
        <v>200</v>
      </c>
      <c r="M1133" s="287">
        <v>995.08</v>
      </c>
      <c r="N1133" s="287">
        <v>5970.46</v>
      </c>
      <c r="O1133" s="288"/>
      <c r="AU1133" s="114"/>
      <c r="AV1133" s="115"/>
      <c r="AW1133" s="112" t="s">
        <v>2819</v>
      </c>
      <c r="AX1133" s="112" t="s">
        <v>2820</v>
      </c>
      <c r="AY1133" s="114"/>
      <c r="BA1133" s="114"/>
    </row>
    <row r="1134" spans="1:53" ht="19.5" x14ac:dyDescent="0.25">
      <c r="A1134" s="280" t="s">
        <v>2821</v>
      </c>
      <c r="B1134" s="281" t="s">
        <v>2822</v>
      </c>
      <c r="C1134" s="282"/>
      <c r="D1134" s="283"/>
      <c r="E1134" s="284" t="s">
        <v>2823</v>
      </c>
      <c r="F1134" s="284"/>
      <c r="G1134" s="284"/>
      <c r="H1134" s="285" t="s">
        <v>526</v>
      </c>
      <c r="I1134" s="303">
        <v>1</v>
      </c>
      <c r="J1134" s="287">
        <v>38583.589999999997</v>
      </c>
      <c r="K1134" s="287">
        <v>38583.589999999997</v>
      </c>
      <c r="L1134" s="287" t="s">
        <v>200</v>
      </c>
      <c r="M1134" s="287">
        <v>7716.72</v>
      </c>
      <c r="N1134" s="287">
        <v>46300.31</v>
      </c>
      <c r="O1134" s="288"/>
      <c r="AU1134" s="114"/>
      <c r="AV1134" s="115"/>
      <c r="AW1134" s="112" t="s">
        <v>2822</v>
      </c>
      <c r="AX1134" s="112" t="s">
        <v>2823</v>
      </c>
      <c r="AY1134" s="114"/>
      <c r="BA1134" s="114"/>
    </row>
    <row r="1135" spans="1:53" ht="30.75" x14ac:dyDescent="0.25">
      <c r="A1135" s="280" t="s">
        <v>2824</v>
      </c>
      <c r="B1135" s="281" t="s">
        <v>2825</v>
      </c>
      <c r="C1135" s="282"/>
      <c r="D1135" s="283"/>
      <c r="E1135" s="284" t="s">
        <v>2826</v>
      </c>
      <c r="F1135" s="284"/>
      <c r="G1135" s="284"/>
      <c r="H1135" s="285" t="s">
        <v>526</v>
      </c>
      <c r="I1135" s="303">
        <v>1</v>
      </c>
      <c r="J1135" s="287">
        <v>1248.67</v>
      </c>
      <c r="K1135" s="287">
        <v>1248.67</v>
      </c>
      <c r="L1135" s="287" t="s">
        <v>200</v>
      </c>
      <c r="M1135" s="287">
        <v>249.73</v>
      </c>
      <c r="N1135" s="287">
        <v>1498.4</v>
      </c>
      <c r="O1135" s="288"/>
      <c r="AU1135" s="114"/>
      <c r="AV1135" s="115"/>
      <c r="AW1135" s="112" t="s">
        <v>2825</v>
      </c>
      <c r="AX1135" s="112" t="s">
        <v>2826</v>
      </c>
      <c r="AY1135" s="114"/>
      <c r="BA1135" s="114"/>
    </row>
    <row r="1136" spans="1:53" ht="19.5" x14ac:dyDescent="0.25">
      <c r="A1136" s="280" t="s">
        <v>2827</v>
      </c>
      <c r="B1136" s="281" t="s">
        <v>2828</v>
      </c>
      <c r="C1136" s="282"/>
      <c r="D1136" s="283"/>
      <c r="E1136" s="284" t="s">
        <v>2829</v>
      </c>
      <c r="F1136" s="284"/>
      <c r="G1136" s="284"/>
      <c r="H1136" s="285" t="s">
        <v>526</v>
      </c>
      <c r="I1136" s="303">
        <v>1</v>
      </c>
      <c r="J1136" s="287">
        <v>1920.98</v>
      </c>
      <c r="K1136" s="287">
        <v>1920.98</v>
      </c>
      <c r="L1136" s="287" t="s">
        <v>200</v>
      </c>
      <c r="M1136" s="287">
        <v>384.2</v>
      </c>
      <c r="N1136" s="287">
        <v>2305.1799999999998</v>
      </c>
      <c r="O1136" s="288"/>
      <c r="AU1136" s="114"/>
      <c r="AV1136" s="115"/>
      <c r="AW1136" s="112" t="s">
        <v>2828</v>
      </c>
      <c r="AX1136" s="112" t="s">
        <v>2829</v>
      </c>
      <c r="AY1136" s="114"/>
      <c r="BA1136" s="114"/>
    </row>
    <row r="1137" spans="1:53" ht="19.5" x14ac:dyDescent="0.25">
      <c r="A1137" s="280" t="s">
        <v>2830</v>
      </c>
      <c r="B1137" s="281" t="s">
        <v>2831</v>
      </c>
      <c r="C1137" s="282"/>
      <c r="D1137" s="283"/>
      <c r="E1137" s="284" t="s">
        <v>2832</v>
      </c>
      <c r="F1137" s="284"/>
      <c r="G1137" s="284"/>
      <c r="H1137" s="285" t="s">
        <v>526</v>
      </c>
      <c r="I1137" s="303">
        <v>1</v>
      </c>
      <c r="J1137" s="287">
        <v>12678.48</v>
      </c>
      <c r="K1137" s="287">
        <v>12678.48</v>
      </c>
      <c r="L1137" s="287" t="s">
        <v>200</v>
      </c>
      <c r="M1137" s="287">
        <v>2535.6999999999998</v>
      </c>
      <c r="N1137" s="287">
        <v>15214.18</v>
      </c>
      <c r="O1137" s="288"/>
      <c r="AU1137" s="114"/>
      <c r="AV1137" s="115"/>
      <c r="AW1137" s="112" t="s">
        <v>2831</v>
      </c>
      <c r="AX1137" s="112" t="s">
        <v>2832</v>
      </c>
      <c r="AY1137" s="114"/>
      <c r="BA1137" s="114"/>
    </row>
    <row r="1138" spans="1:53" ht="19.5" x14ac:dyDescent="0.25">
      <c r="A1138" s="280" t="s">
        <v>2833</v>
      </c>
      <c r="B1138" s="281" t="s">
        <v>2834</v>
      </c>
      <c r="C1138" s="282"/>
      <c r="D1138" s="283"/>
      <c r="E1138" s="284" t="s">
        <v>2835</v>
      </c>
      <c r="F1138" s="284"/>
      <c r="G1138" s="284"/>
      <c r="H1138" s="285" t="s">
        <v>526</v>
      </c>
      <c r="I1138" s="303">
        <v>1</v>
      </c>
      <c r="J1138" s="287">
        <v>8260.2199999999993</v>
      </c>
      <c r="K1138" s="287">
        <v>8260.2199999999993</v>
      </c>
      <c r="L1138" s="287" t="s">
        <v>200</v>
      </c>
      <c r="M1138" s="287">
        <v>1652.04</v>
      </c>
      <c r="N1138" s="287">
        <v>9912.26</v>
      </c>
      <c r="O1138" s="288"/>
      <c r="AU1138" s="114"/>
      <c r="AV1138" s="115"/>
      <c r="AW1138" s="112" t="s">
        <v>2834</v>
      </c>
      <c r="AX1138" s="112" t="s">
        <v>2835</v>
      </c>
      <c r="AY1138" s="114"/>
      <c r="BA1138" s="114"/>
    </row>
    <row r="1139" spans="1:53" ht="19.5" x14ac:dyDescent="0.25">
      <c r="A1139" s="280" t="s">
        <v>2836</v>
      </c>
      <c r="B1139" s="281" t="s">
        <v>2837</v>
      </c>
      <c r="C1139" s="282"/>
      <c r="D1139" s="283"/>
      <c r="E1139" s="284" t="s">
        <v>2838</v>
      </c>
      <c r="F1139" s="284"/>
      <c r="G1139" s="284"/>
      <c r="H1139" s="285" t="s">
        <v>526</v>
      </c>
      <c r="I1139" s="303">
        <v>1</v>
      </c>
      <c r="J1139" s="287">
        <v>4802.4799999999996</v>
      </c>
      <c r="K1139" s="287">
        <v>4802.4799999999996</v>
      </c>
      <c r="L1139" s="287" t="s">
        <v>200</v>
      </c>
      <c r="M1139" s="287">
        <v>960.5</v>
      </c>
      <c r="N1139" s="287">
        <v>5762.98</v>
      </c>
      <c r="O1139" s="288"/>
      <c r="AU1139" s="114"/>
      <c r="AV1139" s="115"/>
      <c r="AW1139" s="112" t="s">
        <v>2837</v>
      </c>
      <c r="AX1139" s="112" t="s">
        <v>2838</v>
      </c>
      <c r="AY1139" s="114"/>
      <c r="BA1139" s="114"/>
    </row>
    <row r="1140" spans="1:53" ht="19.5" x14ac:dyDescent="0.25">
      <c r="A1140" s="280" t="s">
        <v>2839</v>
      </c>
      <c r="B1140" s="281" t="s">
        <v>2840</v>
      </c>
      <c r="C1140" s="282"/>
      <c r="D1140" s="283"/>
      <c r="E1140" s="284" t="s">
        <v>2841</v>
      </c>
      <c r="F1140" s="284"/>
      <c r="G1140" s="284"/>
      <c r="H1140" s="285" t="s">
        <v>526</v>
      </c>
      <c r="I1140" s="303">
        <v>1</v>
      </c>
      <c r="J1140" s="287">
        <v>30735.759999999998</v>
      </c>
      <c r="K1140" s="287">
        <v>30735.759999999998</v>
      </c>
      <c r="L1140" s="287" t="s">
        <v>200</v>
      </c>
      <c r="M1140" s="287">
        <v>6147.15</v>
      </c>
      <c r="N1140" s="287">
        <v>36882.910000000003</v>
      </c>
      <c r="O1140" s="288"/>
      <c r="AU1140" s="114"/>
      <c r="AV1140" s="115"/>
      <c r="AW1140" s="112" t="s">
        <v>2840</v>
      </c>
      <c r="AX1140" s="112" t="s">
        <v>2841</v>
      </c>
      <c r="AY1140" s="114"/>
      <c r="BA1140" s="114"/>
    </row>
    <row r="1141" spans="1:53" ht="19.5" x14ac:dyDescent="0.25">
      <c r="A1141" s="280" t="s">
        <v>2842</v>
      </c>
      <c r="B1141" s="281" t="s">
        <v>2843</v>
      </c>
      <c r="C1141" s="282"/>
      <c r="D1141" s="283"/>
      <c r="E1141" s="284" t="s">
        <v>2844</v>
      </c>
      <c r="F1141" s="284"/>
      <c r="G1141" s="284"/>
      <c r="H1141" s="285" t="s">
        <v>526</v>
      </c>
      <c r="I1141" s="303">
        <v>3</v>
      </c>
      <c r="J1141" s="287">
        <v>3246.46</v>
      </c>
      <c r="K1141" s="287">
        <v>9739.3799999999992</v>
      </c>
      <c r="L1141" s="287" t="s">
        <v>200</v>
      </c>
      <c r="M1141" s="287">
        <v>1947.88</v>
      </c>
      <c r="N1141" s="287">
        <v>11687.26</v>
      </c>
      <c r="O1141" s="288"/>
      <c r="AU1141" s="114"/>
      <c r="AV1141" s="115"/>
      <c r="AW1141" s="112" t="s">
        <v>2843</v>
      </c>
      <c r="AX1141" s="112" t="s">
        <v>2844</v>
      </c>
      <c r="AY1141" s="114"/>
      <c r="BA1141" s="114"/>
    </row>
    <row r="1142" spans="1:53" ht="19.5" x14ac:dyDescent="0.25">
      <c r="A1142" s="280" t="s">
        <v>2845</v>
      </c>
      <c r="B1142" s="281" t="s">
        <v>2846</v>
      </c>
      <c r="C1142" s="282"/>
      <c r="D1142" s="283"/>
      <c r="E1142" s="284" t="s">
        <v>2847</v>
      </c>
      <c r="F1142" s="284"/>
      <c r="G1142" s="284"/>
      <c r="H1142" s="285" t="s">
        <v>526</v>
      </c>
      <c r="I1142" s="303">
        <v>7</v>
      </c>
      <c r="J1142" s="287">
        <v>5474.82</v>
      </c>
      <c r="K1142" s="287">
        <v>38323.74</v>
      </c>
      <c r="L1142" s="287" t="s">
        <v>200</v>
      </c>
      <c r="M1142" s="287">
        <v>7664.75</v>
      </c>
      <c r="N1142" s="287">
        <v>45988.49</v>
      </c>
      <c r="O1142" s="288"/>
      <c r="AU1142" s="114"/>
      <c r="AV1142" s="115"/>
      <c r="AW1142" s="112" t="s">
        <v>2846</v>
      </c>
      <c r="AX1142" s="112" t="s">
        <v>2847</v>
      </c>
      <c r="AY1142" s="114"/>
      <c r="BA1142" s="114"/>
    </row>
    <row r="1143" spans="1:53" ht="19.5" x14ac:dyDescent="0.25">
      <c r="A1143" s="280" t="s">
        <v>2848</v>
      </c>
      <c r="B1143" s="281" t="s">
        <v>2849</v>
      </c>
      <c r="C1143" s="282"/>
      <c r="D1143" s="283"/>
      <c r="E1143" s="284" t="s">
        <v>2850</v>
      </c>
      <c r="F1143" s="284"/>
      <c r="G1143" s="284"/>
      <c r="H1143" s="285" t="s">
        <v>526</v>
      </c>
      <c r="I1143" s="303">
        <v>10</v>
      </c>
      <c r="J1143" s="287">
        <v>1194.4000000000001</v>
      </c>
      <c r="K1143" s="287">
        <v>11944</v>
      </c>
      <c r="L1143" s="287" t="s">
        <v>200</v>
      </c>
      <c r="M1143" s="287">
        <v>2388.8000000000002</v>
      </c>
      <c r="N1143" s="287">
        <v>14332.8</v>
      </c>
      <c r="O1143" s="288"/>
      <c r="AU1143" s="114"/>
      <c r="AV1143" s="115"/>
      <c r="AW1143" s="112" t="s">
        <v>2849</v>
      </c>
      <c r="AX1143" s="112" t="s">
        <v>2850</v>
      </c>
      <c r="AY1143" s="114"/>
      <c r="BA1143" s="114"/>
    </row>
    <row r="1144" spans="1:53" ht="19.5" x14ac:dyDescent="0.25">
      <c r="A1144" s="280" t="s">
        <v>2851</v>
      </c>
      <c r="B1144" s="281" t="s">
        <v>2852</v>
      </c>
      <c r="C1144" s="282"/>
      <c r="D1144" s="283"/>
      <c r="E1144" s="284" t="s">
        <v>2853</v>
      </c>
      <c r="F1144" s="284"/>
      <c r="G1144" s="284"/>
      <c r="H1144" s="285" t="s">
        <v>526</v>
      </c>
      <c r="I1144" s="303">
        <v>6</v>
      </c>
      <c r="J1144" s="287">
        <v>3621.63</v>
      </c>
      <c r="K1144" s="287">
        <v>21729.78</v>
      </c>
      <c r="L1144" s="287" t="s">
        <v>200</v>
      </c>
      <c r="M1144" s="287">
        <v>4345.96</v>
      </c>
      <c r="N1144" s="287">
        <v>26075.74</v>
      </c>
      <c r="O1144" s="288"/>
      <c r="AU1144" s="114"/>
      <c r="AV1144" s="115"/>
      <c r="AW1144" s="112" t="s">
        <v>2852</v>
      </c>
      <c r="AX1144" s="112" t="s">
        <v>2853</v>
      </c>
      <c r="AY1144" s="114"/>
      <c r="BA1144" s="114"/>
    </row>
    <row r="1145" spans="1:53" ht="19.5" x14ac:dyDescent="0.25">
      <c r="A1145" s="280" t="s">
        <v>2854</v>
      </c>
      <c r="B1145" s="281" t="s">
        <v>2855</v>
      </c>
      <c r="C1145" s="282"/>
      <c r="D1145" s="283"/>
      <c r="E1145" s="284" t="s">
        <v>2856</v>
      </c>
      <c r="F1145" s="284"/>
      <c r="G1145" s="284"/>
      <c r="H1145" s="285" t="s">
        <v>526</v>
      </c>
      <c r="I1145" s="303">
        <v>4</v>
      </c>
      <c r="J1145" s="287">
        <v>4533.53</v>
      </c>
      <c r="K1145" s="287">
        <v>18134.12</v>
      </c>
      <c r="L1145" s="287" t="s">
        <v>200</v>
      </c>
      <c r="M1145" s="287">
        <v>3626.82</v>
      </c>
      <c r="N1145" s="287">
        <v>21760.94</v>
      </c>
      <c r="O1145" s="288"/>
      <c r="AU1145" s="114"/>
      <c r="AV1145" s="115"/>
      <c r="AW1145" s="112" t="s">
        <v>2855</v>
      </c>
      <c r="AX1145" s="112" t="s">
        <v>2856</v>
      </c>
      <c r="AY1145" s="114"/>
      <c r="BA1145" s="114"/>
    </row>
    <row r="1146" spans="1:53" ht="19.5" x14ac:dyDescent="0.25">
      <c r="A1146" s="280" t="s">
        <v>2857</v>
      </c>
      <c r="B1146" s="281" t="s">
        <v>2858</v>
      </c>
      <c r="C1146" s="282"/>
      <c r="D1146" s="283"/>
      <c r="E1146" s="284" t="s">
        <v>2859</v>
      </c>
      <c r="F1146" s="284"/>
      <c r="G1146" s="284"/>
      <c r="H1146" s="285" t="s">
        <v>526</v>
      </c>
      <c r="I1146" s="303">
        <v>4</v>
      </c>
      <c r="J1146" s="287">
        <v>5192.32</v>
      </c>
      <c r="K1146" s="287">
        <v>20769.28</v>
      </c>
      <c r="L1146" s="287" t="s">
        <v>200</v>
      </c>
      <c r="M1146" s="287">
        <v>4153.8599999999997</v>
      </c>
      <c r="N1146" s="287">
        <v>24923.14</v>
      </c>
      <c r="O1146" s="288"/>
      <c r="AU1146" s="114"/>
      <c r="AV1146" s="115"/>
      <c r="AW1146" s="112" t="s">
        <v>2858</v>
      </c>
      <c r="AX1146" s="112" t="s">
        <v>2859</v>
      </c>
      <c r="AY1146" s="114"/>
      <c r="BA1146" s="114"/>
    </row>
    <row r="1147" spans="1:53" ht="19.5" x14ac:dyDescent="0.25">
      <c r="A1147" s="280" t="s">
        <v>2860</v>
      </c>
      <c r="B1147" s="281" t="s">
        <v>2861</v>
      </c>
      <c r="C1147" s="282"/>
      <c r="D1147" s="283"/>
      <c r="E1147" s="284" t="s">
        <v>2862</v>
      </c>
      <c r="F1147" s="284"/>
      <c r="G1147" s="284"/>
      <c r="H1147" s="285" t="s">
        <v>526</v>
      </c>
      <c r="I1147" s="303">
        <v>1</v>
      </c>
      <c r="J1147" s="287">
        <v>5770.85</v>
      </c>
      <c r="K1147" s="287">
        <v>5770.85</v>
      </c>
      <c r="L1147" s="287" t="s">
        <v>200</v>
      </c>
      <c r="M1147" s="287">
        <v>1154.17</v>
      </c>
      <c r="N1147" s="287">
        <v>6925.02</v>
      </c>
      <c r="O1147" s="288"/>
      <c r="AU1147" s="114"/>
      <c r="AV1147" s="115"/>
      <c r="AW1147" s="112" t="s">
        <v>2861</v>
      </c>
      <c r="AX1147" s="112" t="s">
        <v>2862</v>
      </c>
      <c r="AY1147" s="114"/>
      <c r="BA1147" s="114"/>
    </row>
    <row r="1148" spans="1:53" ht="19.5" x14ac:dyDescent="0.25">
      <c r="A1148" s="280" t="s">
        <v>2863</v>
      </c>
      <c r="B1148" s="281" t="s">
        <v>2864</v>
      </c>
      <c r="C1148" s="282"/>
      <c r="D1148" s="283"/>
      <c r="E1148" s="284" t="s">
        <v>2865</v>
      </c>
      <c r="F1148" s="284"/>
      <c r="G1148" s="284"/>
      <c r="H1148" s="285" t="s">
        <v>526</v>
      </c>
      <c r="I1148" s="303">
        <v>5</v>
      </c>
      <c r="J1148" s="287">
        <v>759.37</v>
      </c>
      <c r="K1148" s="287">
        <v>3796.85</v>
      </c>
      <c r="L1148" s="287" t="s">
        <v>200</v>
      </c>
      <c r="M1148" s="287">
        <v>759.37</v>
      </c>
      <c r="N1148" s="287">
        <v>4556.22</v>
      </c>
      <c r="O1148" s="288"/>
      <c r="AU1148" s="114"/>
      <c r="AV1148" s="115"/>
      <c r="AW1148" s="112" t="s">
        <v>2864</v>
      </c>
      <c r="AX1148" s="112" t="s">
        <v>2865</v>
      </c>
      <c r="AY1148" s="114"/>
      <c r="BA1148" s="114"/>
    </row>
    <row r="1149" spans="1:53" ht="19.5" x14ac:dyDescent="0.25">
      <c r="A1149" s="280" t="s">
        <v>2866</v>
      </c>
      <c r="B1149" s="281" t="s">
        <v>2867</v>
      </c>
      <c r="C1149" s="282"/>
      <c r="D1149" s="283"/>
      <c r="E1149" s="284" t="s">
        <v>2868</v>
      </c>
      <c r="F1149" s="284"/>
      <c r="G1149" s="284"/>
      <c r="H1149" s="285" t="s">
        <v>526</v>
      </c>
      <c r="I1149" s="303">
        <v>5</v>
      </c>
      <c r="J1149" s="287">
        <v>867.83</v>
      </c>
      <c r="K1149" s="287">
        <v>4339.1499999999996</v>
      </c>
      <c r="L1149" s="287" t="s">
        <v>200</v>
      </c>
      <c r="M1149" s="287">
        <v>867.83</v>
      </c>
      <c r="N1149" s="287">
        <v>5206.9799999999996</v>
      </c>
      <c r="O1149" s="288"/>
      <c r="AU1149" s="114"/>
      <c r="AV1149" s="115"/>
      <c r="AW1149" s="112" t="s">
        <v>2867</v>
      </c>
      <c r="AX1149" s="112" t="s">
        <v>2868</v>
      </c>
      <c r="AY1149" s="114"/>
      <c r="BA1149" s="114"/>
    </row>
    <row r="1150" spans="1:53" ht="19.5" x14ac:dyDescent="0.25">
      <c r="A1150" s="280" t="s">
        <v>2869</v>
      </c>
      <c r="B1150" s="281" t="s">
        <v>2870</v>
      </c>
      <c r="C1150" s="282"/>
      <c r="D1150" s="283"/>
      <c r="E1150" s="284" t="s">
        <v>2871</v>
      </c>
      <c r="F1150" s="284"/>
      <c r="G1150" s="284"/>
      <c r="H1150" s="285" t="s">
        <v>526</v>
      </c>
      <c r="I1150" s="303">
        <v>8</v>
      </c>
      <c r="J1150" s="287">
        <v>290.41000000000003</v>
      </c>
      <c r="K1150" s="287">
        <v>2323.2800000000002</v>
      </c>
      <c r="L1150" s="287" t="s">
        <v>200</v>
      </c>
      <c r="M1150" s="287">
        <v>464.66</v>
      </c>
      <c r="N1150" s="287">
        <v>2787.94</v>
      </c>
      <c r="O1150" s="288"/>
      <c r="AU1150" s="114"/>
      <c r="AV1150" s="115"/>
      <c r="AW1150" s="112" t="s">
        <v>2870</v>
      </c>
      <c r="AX1150" s="112" t="s">
        <v>2871</v>
      </c>
      <c r="AY1150" s="114"/>
      <c r="BA1150" s="114"/>
    </row>
    <row r="1151" spans="1:53" ht="19.5" x14ac:dyDescent="0.25">
      <c r="A1151" s="280" t="s">
        <v>2872</v>
      </c>
      <c r="B1151" s="281" t="s">
        <v>2873</v>
      </c>
      <c r="C1151" s="282"/>
      <c r="D1151" s="283"/>
      <c r="E1151" s="284" t="s">
        <v>2874</v>
      </c>
      <c r="F1151" s="284"/>
      <c r="G1151" s="284"/>
      <c r="H1151" s="285" t="s">
        <v>526</v>
      </c>
      <c r="I1151" s="303">
        <v>8</v>
      </c>
      <c r="J1151" s="287">
        <v>186.46</v>
      </c>
      <c r="K1151" s="287">
        <v>1491.68</v>
      </c>
      <c r="L1151" s="287" t="s">
        <v>200</v>
      </c>
      <c r="M1151" s="287">
        <v>298.33999999999997</v>
      </c>
      <c r="N1151" s="287">
        <v>1790.02</v>
      </c>
      <c r="O1151" s="288"/>
      <c r="AU1151" s="114"/>
      <c r="AV1151" s="115"/>
      <c r="AW1151" s="112" t="s">
        <v>2873</v>
      </c>
      <c r="AX1151" s="112" t="s">
        <v>2874</v>
      </c>
      <c r="AY1151" s="114"/>
      <c r="BA1151" s="114"/>
    </row>
    <row r="1152" spans="1:53" ht="19.5" x14ac:dyDescent="0.25">
      <c r="A1152" s="280" t="s">
        <v>2875</v>
      </c>
      <c r="B1152" s="281" t="s">
        <v>2876</v>
      </c>
      <c r="C1152" s="282"/>
      <c r="D1152" s="283"/>
      <c r="E1152" s="284" t="s">
        <v>2877</v>
      </c>
      <c r="F1152" s="284"/>
      <c r="G1152" s="284"/>
      <c r="H1152" s="285" t="s">
        <v>526</v>
      </c>
      <c r="I1152" s="303">
        <v>3</v>
      </c>
      <c r="J1152" s="287">
        <v>337.87</v>
      </c>
      <c r="K1152" s="287">
        <v>1013.61</v>
      </c>
      <c r="L1152" s="287" t="s">
        <v>200</v>
      </c>
      <c r="M1152" s="287">
        <v>202.72</v>
      </c>
      <c r="N1152" s="287">
        <v>1216.33</v>
      </c>
      <c r="O1152" s="288"/>
      <c r="AU1152" s="114"/>
      <c r="AV1152" s="115"/>
      <c r="AW1152" s="112" t="s">
        <v>2876</v>
      </c>
      <c r="AX1152" s="112" t="s">
        <v>2877</v>
      </c>
      <c r="AY1152" s="114"/>
      <c r="BA1152" s="114"/>
    </row>
    <row r="1153" spans="1:53" ht="19.5" x14ac:dyDescent="0.25">
      <c r="A1153" s="280" t="s">
        <v>2878</v>
      </c>
      <c r="B1153" s="281" t="s">
        <v>2879</v>
      </c>
      <c r="C1153" s="282"/>
      <c r="D1153" s="283"/>
      <c r="E1153" s="284" t="s">
        <v>2880</v>
      </c>
      <c r="F1153" s="284"/>
      <c r="G1153" s="284"/>
      <c r="H1153" s="285" t="s">
        <v>526</v>
      </c>
      <c r="I1153" s="303">
        <v>2</v>
      </c>
      <c r="J1153" s="287">
        <v>633.94000000000005</v>
      </c>
      <c r="K1153" s="287">
        <v>1267.8800000000001</v>
      </c>
      <c r="L1153" s="287" t="s">
        <v>200</v>
      </c>
      <c r="M1153" s="287">
        <v>253.58</v>
      </c>
      <c r="N1153" s="287">
        <v>1521.46</v>
      </c>
      <c r="O1153" s="288"/>
      <c r="AU1153" s="114"/>
      <c r="AV1153" s="115"/>
      <c r="AW1153" s="112" t="s">
        <v>2879</v>
      </c>
      <c r="AX1153" s="112" t="s">
        <v>2880</v>
      </c>
      <c r="AY1153" s="114"/>
      <c r="BA1153" s="114"/>
    </row>
    <row r="1154" spans="1:53" ht="19.5" x14ac:dyDescent="0.25">
      <c r="A1154" s="280" t="s">
        <v>2881</v>
      </c>
      <c r="B1154" s="281" t="s">
        <v>2882</v>
      </c>
      <c r="C1154" s="282"/>
      <c r="D1154" s="283"/>
      <c r="E1154" s="284" t="s">
        <v>2883</v>
      </c>
      <c r="F1154" s="284"/>
      <c r="G1154" s="284"/>
      <c r="H1154" s="285" t="s">
        <v>526</v>
      </c>
      <c r="I1154" s="303">
        <v>2</v>
      </c>
      <c r="J1154" s="287">
        <v>897.22</v>
      </c>
      <c r="K1154" s="287">
        <v>1794.44</v>
      </c>
      <c r="L1154" s="287" t="s">
        <v>200</v>
      </c>
      <c r="M1154" s="287">
        <v>358.89</v>
      </c>
      <c r="N1154" s="287">
        <v>2153.33</v>
      </c>
      <c r="O1154" s="288"/>
      <c r="AU1154" s="114"/>
      <c r="AV1154" s="115"/>
      <c r="AW1154" s="112" t="s">
        <v>2882</v>
      </c>
      <c r="AX1154" s="112" t="s">
        <v>2883</v>
      </c>
      <c r="AY1154" s="114"/>
      <c r="BA1154" s="114"/>
    </row>
    <row r="1155" spans="1:53" ht="19.5" x14ac:dyDescent="0.25">
      <c r="A1155" s="280" t="s">
        <v>2884</v>
      </c>
      <c r="B1155" s="281" t="s">
        <v>2885</v>
      </c>
      <c r="C1155" s="282"/>
      <c r="D1155" s="283"/>
      <c r="E1155" s="284" t="s">
        <v>2886</v>
      </c>
      <c r="F1155" s="284"/>
      <c r="G1155" s="284"/>
      <c r="H1155" s="285" t="s">
        <v>526</v>
      </c>
      <c r="I1155" s="303">
        <v>2</v>
      </c>
      <c r="J1155" s="287">
        <v>1534.53</v>
      </c>
      <c r="K1155" s="287">
        <v>3069.06</v>
      </c>
      <c r="L1155" s="287" t="s">
        <v>200</v>
      </c>
      <c r="M1155" s="287">
        <v>613.80999999999995</v>
      </c>
      <c r="N1155" s="287">
        <v>3682.87</v>
      </c>
      <c r="O1155" s="288"/>
      <c r="AU1155" s="114"/>
      <c r="AV1155" s="115"/>
      <c r="AW1155" s="112" t="s">
        <v>2885</v>
      </c>
      <c r="AX1155" s="112" t="s">
        <v>2886</v>
      </c>
      <c r="AY1155" s="114"/>
      <c r="BA1155" s="114"/>
    </row>
    <row r="1156" spans="1:53" ht="19.5" x14ac:dyDescent="0.25">
      <c r="A1156" s="280" t="s">
        <v>2887</v>
      </c>
      <c r="B1156" s="281" t="s">
        <v>2888</v>
      </c>
      <c r="C1156" s="282"/>
      <c r="D1156" s="283"/>
      <c r="E1156" s="284" t="s">
        <v>2889</v>
      </c>
      <c r="F1156" s="284"/>
      <c r="G1156" s="284"/>
      <c r="H1156" s="285" t="s">
        <v>526</v>
      </c>
      <c r="I1156" s="303">
        <v>3</v>
      </c>
      <c r="J1156" s="287">
        <v>2245.2800000000002</v>
      </c>
      <c r="K1156" s="287">
        <v>6735.84</v>
      </c>
      <c r="L1156" s="287" t="s">
        <v>200</v>
      </c>
      <c r="M1156" s="287">
        <v>1347.17</v>
      </c>
      <c r="N1156" s="287">
        <v>8083.01</v>
      </c>
      <c r="O1156" s="288"/>
      <c r="AU1156" s="114"/>
      <c r="AV1156" s="115"/>
      <c r="AW1156" s="112" t="s">
        <v>2888</v>
      </c>
      <c r="AX1156" s="112" t="s">
        <v>2889</v>
      </c>
      <c r="AY1156" s="114"/>
      <c r="BA1156" s="114"/>
    </row>
    <row r="1157" spans="1:53" ht="19.5" x14ac:dyDescent="0.25">
      <c r="A1157" s="280" t="s">
        <v>2890</v>
      </c>
      <c r="B1157" s="281" t="s">
        <v>2891</v>
      </c>
      <c r="C1157" s="282"/>
      <c r="D1157" s="283"/>
      <c r="E1157" s="284" t="s">
        <v>2892</v>
      </c>
      <c r="F1157" s="284"/>
      <c r="G1157" s="284"/>
      <c r="H1157" s="285" t="s">
        <v>526</v>
      </c>
      <c r="I1157" s="303">
        <v>3</v>
      </c>
      <c r="J1157" s="287">
        <v>960.5</v>
      </c>
      <c r="K1157" s="287">
        <v>2881.5</v>
      </c>
      <c r="L1157" s="287" t="s">
        <v>200</v>
      </c>
      <c r="M1157" s="287">
        <v>576.29999999999995</v>
      </c>
      <c r="N1157" s="287">
        <v>3457.8</v>
      </c>
      <c r="O1157" s="288"/>
      <c r="AU1157" s="114"/>
      <c r="AV1157" s="115"/>
      <c r="AW1157" s="112" t="s">
        <v>2891</v>
      </c>
      <c r="AX1157" s="112" t="s">
        <v>2892</v>
      </c>
      <c r="AY1157" s="114"/>
      <c r="BA1157" s="114"/>
    </row>
    <row r="1158" spans="1:53" ht="19.5" x14ac:dyDescent="0.25">
      <c r="A1158" s="280" t="s">
        <v>2893</v>
      </c>
      <c r="B1158" s="281" t="s">
        <v>2894</v>
      </c>
      <c r="C1158" s="282"/>
      <c r="D1158" s="283"/>
      <c r="E1158" s="284" t="s">
        <v>2895</v>
      </c>
      <c r="F1158" s="284"/>
      <c r="G1158" s="284"/>
      <c r="H1158" s="285" t="s">
        <v>526</v>
      </c>
      <c r="I1158" s="303">
        <v>2</v>
      </c>
      <c r="J1158" s="287">
        <v>1405.72</v>
      </c>
      <c r="K1158" s="287">
        <v>2811.44</v>
      </c>
      <c r="L1158" s="287" t="s">
        <v>200</v>
      </c>
      <c r="M1158" s="287">
        <v>562.29</v>
      </c>
      <c r="N1158" s="287">
        <v>3373.73</v>
      </c>
      <c r="O1158" s="288"/>
      <c r="AU1158" s="114"/>
      <c r="AV1158" s="115"/>
      <c r="AW1158" s="112" t="s">
        <v>2894</v>
      </c>
      <c r="AX1158" s="112" t="s">
        <v>2895</v>
      </c>
      <c r="AY1158" s="114"/>
      <c r="BA1158" s="114"/>
    </row>
    <row r="1159" spans="1:53" ht="19.5" x14ac:dyDescent="0.25">
      <c r="A1159" s="280" t="s">
        <v>2896</v>
      </c>
      <c r="B1159" s="281" t="s">
        <v>2897</v>
      </c>
      <c r="C1159" s="282"/>
      <c r="D1159" s="283"/>
      <c r="E1159" s="284" t="s">
        <v>2898</v>
      </c>
      <c r="F1159" s="284"/>
      <c r="G1159" s="284"/>
      <c r="H1159" s="285" t="s">
        <v>526</v>
      </c>
      <c r="I1159" s="303">
        <v>2</v>
      </c>
      <c r="J1159" s="287">
        <v>1657.7</v>
      </c>
      <c r="K1159" s="287">
        <v>3315.4</v>
      </c>
      <c r="L1159" s="287" t="s">
        <v>200</v>
      </c>
      <c r="M1159" s="287">
        <v>663.08</v>
      </c>
      <c r="N1159" s="287">
        <v>3978.48</v>
      </c>
      <c r="O1159" s="288"/>
      <c r="AU1159" s="114"/>
      <c r="AV1159" s="115"/>
      <c r="AW1159" s="112" t="s">
        <v>2897</v>
      </c>
      <c r="AX1159" s="112" t="s">
        <v>2898</v>
      </c>
      <c r="AY1159" s="114"/>
      <c r="BA1159" s="114"/>
    </row>
    <row r="1160" spans="1:53" ht="19.5" x14ac:dyDescent="0.25">
      <c r="A1160" s="280" t="s">
        <v>2899</v>
      </c>
      <c r="B1160" s="281" t="s">
        <v>2900</v>
      </c>
      <c r="C1160" s="282"/>
      <c r="D1160" s="283"/>
      <c r="E1160" s="284" t="s">
        <v>2901</v>
      </c>
      <c r="F1160" s="284"/>
      <c r="G1160" s="284"/>
      <c r="H1160" s="285" t="s">
        <v>526</v>
      </c>
      <c r="I1160" s="303">
        <v>2</v>
      </c>
      <c r="J1160" s="287">
        <v>2785.45</v>
      </c>
      <c r="K1160" s="287">
        <v>5570.9</v>
      </c>
      <c r="L1160" s="287" t="s">
        <v>200</v>
      </c>
      <c r="M1160" s="287">
        <v>1114.18</v>
      </c>
      <c r="N1160" s="287">
        <v>6685.08</v>
      </c>
      <c r="O1160" s="288"/>
      <c r="AU1160" s="114"/>
      <c r="AV1160" s="115"/>
      <c r="AW1160" s="112" t="s">
        <v>2900</v>
      </c>
      <c r="AX1160" s="112" t="s">
        <v>2901</v>
      </c>
      <c r="AY1160" s="114"/>
      <c r="BA1160" s="114"/>
    </row>
    <row r="1161" spans="1:53" ht="19.5" x14ac:dyDescent="0.25">
      <c r="A1161" s="280" t="s">
        <v>2902</v>
      </c>
      <c r="B1161" s="281" t="s">
        <v>2903</v>
      </c>
      <c r="C1161" s="282"/>
      <c r="D1161" s="283"/>
      <c r="E1161" s="284" t="s">
        <v>2904</v>
      </c>
      <c r="F1161" s="284"/>
      <c r="G1161" s="284"/>
      <c r="H1161" s="285" t="s">
        <v>526</v>
      </c>
      <c r="I1161" s="303">
        <v>7</v>
      </c>
      <c r="J1161" s="287">
        <v>485.9</v>
      </c>
      <c r="K1161" s="287">
        <v>3401.3</v>
      </c>
      <c r="L1161" s="287" t="s">
        <v>200</v>
      </c>
      <c r="M1161" s="287">
        <v>680.26</v>
      </c>
      <c r="N1161" s="287">
        <v>4081.56</v>
      </c>
      <c r="O1161" s="288"/>
      <c r="AU1161" s="114"/>
      <c r="AV1161" s="115"/>
      <c r="AW1161" s="112" t="s">
        <v>2903</v>
      </c>
      <c r="AX1161" s="112" t="s">
        <v>2904</v>
      </c>
      <c r="AY1161" s="114"/>
      <c r="BA1161" s="114"/>
    </row>
    <row r="1162" spans="1:53" ht="19.5" x14ac:dyDescent="0.25">
      <c r="A1162" s="280" t="s">
        <v>2905</v>
      </c>
      <c r="B1162" s="281" t="s">
        <v>2906</v>
      </c>
      <c r="C1162" s="282"/>
      <c r="D1162" s="283"/>
      <c r="E1162" s="284" t="s">
        <v>2907</v>
      </c>
      <c r="F1162" s="284"/>
      <c r="G1162" s="284"/>
      <c r="H1162" s="285" t="s">
        <v>526</v>
      </c>
      <c r="I1162" s="303">
        <v>10</v>
      </c>
      <c r="J1162" s="287">
        <v>1245.25</v>
      </c>
      <c r="K1162" s="287">
        <v>12452.5</v>
      </c>
      <c r="L1162" s="287" t="s">
        <v>200</v>
      </c>
      <c r="M1162" s="287">
        <v>2490.5</v>
      </c>
      <c r="N1162" s="287">
        <v>14943</v>
      </c>
      <c r="O1162" s="288"/>
      <c r="AU1162" s="114"/>
      <c r="AV1162" s="115"/>
      <c r="AW1162" s="112" t="s">
        <v>2906</v>
      </c>
      <c r="AX1162" s="112" t="s">
        <v>2907</v>
      </c>
      <c r="AY1162" s="114"/>
      <c r="BA1162" s="114"/>
    </row>
    <row r="1163" spans="1:53" ht="19.5" x14ac:dyDescent="0.25">
      <c r="A1163" s="280" t="s">
        <v>2908</v>
      </c>
      <c r="B1163" s="281" t="s">
        <v>2909</v>
      </c>
      <c r="C1163" s="282"/>
      <c r="D1163" s="283"/>
      <c r="E1163" s="284" t="s">
        <v>2910</v>
      </c>
      <c r="F1163" s="284"/>
      <c r="G1163" s="284"/>
      <c r="H1163" s="285" t="s">
        <v>526</v>
      </c>
      <c r="I1163" s="303">
        <v>10</v>
      </c>
      <c r="J1163" s="287">
        <v>1143.55</v>
      </c>
      <c r="K1163" s="287">
        <v>11435.5</v>
      </c>
      <c r="L1163" s="287" t="s">
        <v>200</v>
      </c>
      <c r="M1163" s="287">
        <v>2287.1</v>
      </c>
      <c r="N1163" s="287">
        <v>13722.6</v>
      </c>
      <c r="O1163" s="288"/>
      <c r="AU1163" s="114"/>
      <c r="AV1163" s="115"/>
      <c r="AW1163" s="112" t="s">
        <v>2909</v>
      </c>
      <c r="AX1163" s="112" t="s">
        <v>2910</v>
      </c>
      <c r="AY1163" s="114"/>
      <c r="BA1163" s="114"/>
    </row>
    <row r="1164" spans="1:53" ht="19.5" x14ac:dyDescent="0.25">
      <c r="A1164" s="280" t="s">
        <v>2911</v>
      </c>
      <c r="B1164" s="281" t="s">
        <v>2912</v>
      </c>
      <c r="C1164" s="282"/>
      <c r="D1164" s="283"/>
      <c r="E1164" s="284" t="s">
        <v>2913</v>
      </c>
      <c r="F1164" s="284"/>
      <c r="G1164" s="284"/>
      <c r="H1164" s="285" t="s">
        <v>526</v>
      </c>
      <c r="I1164" s="303">
        <v>2</v>
      </c>
      <c r="J1164" s="287">
        <v>1815.89</v>
      </c>
      <c r="K1164" s="287">
        <v>3631.78</v>
      </c>
      <c r="L1164" s="287" t="s">
        <v>200</v>
      </c>
      <c r="M1164" s="287">
        <v>726.36</v>
      </c>
      <c r="N1164" s="287">
        <v>4358.1400000000003</v>
      </c>
      <c r="O1164" s="288"/>
      <c r="AU1164" s="114"/>
      <c r="AV1164" s="115"/>
      <c r="AW1164" s="112" t="s">
        <v>2912</v>
      </c>
      <c r="AX1164" s="112" t="s">
        <v>2913</v>
      </c>
      <c r="AY1164" s="114"/>
      <c r="BA1164" s="114"/>
    </row>
    <row r="1165" spans="1:53" ht="19.5" x14ac:dyDescent="0.25">
      <c r="A1165" s="280" t="s">
        <v>2914</v>
      </c>
      <c r="B1165" s="281" t="s">
        <v>2915</v>
      </c>
      <c r="C1165" s="282"/>
      <c r="D1165" s="283"/>
      <c r="E1165" s="284" t="s">
        <v>2916</v>
      </c>
      <c r="F1165" s="284"/>
      <c r="G1165" s="284"/>
      <c r="H1165" s="285" t="s">
        <v>526</v>
      </c>
      <c r="I1165" s="303">
        <v>2</v>
      </c>
      <c r="J1165" s="287">
        <v>318.67</v>
      </c>
      <c r="K1165" s="287">
        <v>637.34</v>
      </c>
      <c r="L1165" s="287" t="s">
        <v>200</v>
      </c>
      <c r="M1165" s="287">
        <v>127.47</v>
      </c>
      <c r="N1165" s="287">
        <v>764.81</v>
      </c>
      <c r="O1165" s="288"/>
      <c r="AU1165" s="114"/>
      <c r="AV1165" s="115"/>
      <c r="AW1165" s="112" t="s">
        <v>2915</v>
      </c>
      <c r="AX1165" s="112" t="s">
        <v>2916</v>
      </c>
      <c r="AY1165" s="114"/>
      <c r="BA1165" s="114"/>
    </row>
    <row r="1166" spans="1:53" ht="19.5" x14ac:dyDescent="0.25">
      <c r="A1166" s="280" t="s">
        <v>2917</v>
      </c>
      <c r="B1166" s="281" t="s">
        <v>2918</v>
      </c>
      <c r="C1166" s="282"/>
      <c r="D1166" s="283"/>
      <c r="E1166" s="284" t="s">
        <v>2919</v>
      </c>
      <c r="F1166" s="284"/>
      <c r="G1166" s="284"/>
      <c r="H1166" s="285" t="s">
        <v>526</v>
      </c>
      <c r="I1166" s="303">
        <v>3</v>
      </c>
      <c r="J1166" s="287">
        <v>568.39</v>
      </c>
      <c r="K1166" s="287">
        <v>1705.17</v>
      </c>
      <c r="L1166" s="287" t="s">
        <v>200</v>
      </c>
      <c r="M1166" s="287">
        <v>341.03</v>
      </c>
      <c r="N1166" s="287">
        <v>2046.2</v>
      </c>
      <c r="O1166" s="288"/>
      <c r="AU1166" s="114"/>
      <c r="AV1166" s="115"/>
      <c r="AW1166" s="112" t="s">
        <v>2918</v>
      </c>
      <c r="AX1166" s="112" t="s">
        <v>2919</v>
      </c>
      <c r="AY1166" s="114"/>
      <c r="BA1166" s="114"/>
    </row>
    <row r="1167" spans="1:53" ht="19.5" x14ac:dyDescent="0.25">
      <c r="A1167" s="280" t="s">
        <v>2920</v>
      </c>
      <c r="B1167" s="281" t="s">
        <v>2921</v>
      </c>
      <c r="C1167" s="282"/>
      <c r="D1167" s="283"/>
      <c r="E1167" s="284" t="s">
        <v>2922</v>
      </c>
      <c r="F1167" s="284"/>
      <c r="G1167" s="284"/>
      <c r="H1167" s="285" t="s">
        <v>526</v>
      </c>
      <c r="I1167" s="303">
        <v>3</v>
      </c>
      <c r="J1167" s="287">
        <v>672.34</v>
      </c>
      <c r="K1167" s="287">
        <v>2017.02</v>
      </c>
      <c r="L1167" s="287" t="s">
        <v>200</v>
      </c>
      <c r="M1167" s="287">
        <v>403.4</v>
      </c>
      <c r="N1167" s="287">
        <v>2420.42</v>
      </c>
      <c r="O1167" s="288"/>
      <c r="AU1167" s="114"/>
      <c r="AV1167" s="115"/>
      <c r="AW1167" s="112" t="s">
        <v>2921</v>
      </c>
      <c r="AX1167" s="112" t="s">
        <v>2922</v>
      </c>
      <c r="AY1167" s="114"/>
      <c r="BA1167" s="114"/>
    </row>
    <row r="1168" spans="1:53" ht="19.5" x14ac:dyDescent="0.25">
      <c r="A1168" s="280" t="s">
        <v>2923</v>
      </c>
      <c r="B1168" s="281" t="s">
        <v>2924</v>
      </c>
      <c r="C1168" s="282"/>
      <c r="D1168" s="283"/>
      <c r="E1168" s="284" t="s">
        <v>2925</v>
      </c>
      <c r="F1168" s="284"/>
      <c r="G1168" s="284"/>
      <c r="H1168" s="285" t="s">
        <v>526</v>
      </c>
      <c r="I1168" s="303">
        <v>20</v>
      </c>
      <c r="J1168" s="287">
        <v>132.21</v>
      </c>
      <c r="K1168" s="287">
        <v>2644.2</v>
      </c>
      <c r="L1168" s="287" t="s">
        <v>200</v>
      </c>
      <c r="M1168" s="287">
        <v>528.84</v>
      </c>
      <c r="N1168" s="287">
        <v>3173.04</v>
      </c>
      <c r="O1168" s="288"/>
      <c r="AU1168" s="114"/>
      <c r="AV1168" s="115"/>
      <c r="AW1168" s="112" t="s">
        <v>2924</v>
      </c>
      <c r="AX1168" s="112" t="s">
        <v>2925</v>
      </c>
      <c r="AY1168" s="114"/>
      <c r="BA1168" s="114"/>
    </row>
    <row r="1169" spans="1:53" ht="19.5" x14ac:dyDescent="0.25">
      <c r="A1169" s="280" t="s">
        <v>2926</v>
      </c>
      <c r="B1169" s="281" t="s">
        <v>2927</v>
      </c>
      <c r="C1169" s="282"/>
      <c r="D1169" s="283"/>
      <c r="E1169" s="284" t="s">
        <v>2928</v>
      </c>
      <c r="F1169" s="284"/>
      <c r="G1169" s="284"/>
      <c r="H1169" s="285" t="s">
        <v>526</v>
      </c>
      <c r="I1169" s="303">
        <v>20</v>
      </c>
      <c r="J1169" s="287">
        <v>137.86000000000001</v>
      </c>
      <c r="K1169" s="287">
        <v>2757.2</v>
      </c>
      <c r="L1169" s="287" t="s">
        <v>200</v>
      </c>
      <c r="M1169" s="287">
        <v>551.44000000000005</v>
      </c>
      <c r="N1169" s="287">
        <v>3308.64</v>
      </c>
      <c r="O1169" s="288"/>
      <c r="AU1169" s="114"/>
      <c r="AV1169" s="115"/>
      <c r="AW1169" s="112" t="s">
        <v>2927</v>
      </c>
      <c r="AX1169" s="112" t="s">
        <v>2928</v>
      </c>
      <c r="AY1169" s="114"/>
      <c r="BA1169" s="114"/>
    </row>
    <row r="1170" spans="1:53" ht="19.5" x14ac:dyDescent="0.25">
      <c r="A1170" s="280" t="s">
        <v>2929</v>
      </c>
      <c r="B1170" s="281" t="s">
        <v>2930</v>
      </c>
      <c r="C1170" s="282"/>
      <c r="D1170" s="283"/>
      <c r="E1170" s="284" t="s">
        <v>2931</v>
      </c>
      <c r="F1170" s="284"/>
      <c r="G1170" s="284"/>
      <c r="H1170" s="285" t="s">
        <v>526</v>
      </c>
      <c r="I1170" s="303">
        <v>20</v>
      </c>
      <c r="J1170" s="287">
        <v>188.71</v>
      </c>
      <c r="K1170" s="287">
        <v>3774.2</v>
      </c>
      <c r="L1170" s="287" t="s">
        <v>200</v>
      </c>
      <c r="M1170" s="287">
        <v>754.84</v>
      </c>
      <c r="N1170" s="287">
        <v>4529.04</v>
      </c>
      <c r="O1170" s="288"/>
      <c r="AU1170" s="114"/>
      <c r="AV1170" s="115"/>
      <c r="AW1170" s="112" t="s">
        <v>2930</v>
      </c>
      <c r="AX1170" s="112" t="s">
        <v>2931</v>
      </c>
      <c r="AY1170" s="114"/>
      <c r="BA1170" s="114"/>
    </row>
    <row r="1171" spans="1:53" ht="19.5" x14ac:dyDescent="0.25">
      <c r="A1171" s="280" t="s">
        <v>2932</v>
      </c>
      <c r="B1171" s="281" t="s">
        <v>2933</v>
      </c>
      <c r="C1171" s="282"/>
      <c r="D1171" s="283"/>
      <c r="E1171" s="284" t="s">
        <v>2934</v>
      </c>
      <c r="F1171" s="284"/>
      <c r="G1171" s="284"/>
      <c r="H1171" s="285" t="s">
        <v>526</v>
      </c>
      <c r="I1171" s="303">
        <v>10</v>
      </c>
      <c r="J1171" s="287">
        <v>285.89</v>
      </c>
      <c r="K1171" s="287">
        <v>2858.9</v>
      </c>
      <c r="L1171" s="287" t="s">
        <v>200</v>
      </c>
      <c r="M1171" s="287">
        <v>571.78</v>
      </c>
      <c r="N1171" s="287">
        <v>3430.68</v>
      </c>
      <c r="O1171" s="288"/>
      <c r="AU1171" s="114"/>
      <c r="AV1171" s="115"/>
      <c r="AW1171" s="112" t="s">
        <v>2933</v>
      </c>
      <c r="AX1171" s="112" t="s">
        <v>2934</v>
      </c>
      <c r="AY1171" s="114"/>
      <c r="BA1171" s="114"/>
    </row>
    <row r="1172" spans="1:53" ht="19.5" x14ac:dyDescent="0.25">
      <c r="A1172" s="280" t="s">
        <v>2935</v>
      </c>
      <c r="B1172" s="281" t="s">
        <v>2936</v>
      </c>
      <c r="C1172" s="282"/>
      <c r="D1172" s="283"/>
      <c r="E1172" s="284" t="s">
        <v>2937</v>
      </c>
      <c r="F1172" s="284"/>
      <c r="G1172" s="284"/>
      <c r="H1172" s="285" t="s">
        <v>526</v>
      </c>
      <c r="I1172" s="303">
        <v>10</v>
      </c>
      <c r="J1172" s="287">
        <v>1523.23</v>
      </c>
      <c r="K1172" s="287">
        <v>15232.3</v>
      </c>
      <c r="L1172" s="287" t="s">
        <v>200</v>
      </c>
      <c r="M1172" s="287">
        <v>3046.46</v>
      </c>
      <c r="N1172" s="287">
        <v>18278.759999999998</v>
      </c>
      <c r="O1172" s="288"/>
      <c r="AU1172" s="114"/>
      <c r="AV1172" s="115"/>
      <c r="AW1172" s="112" t="s">
        <v>2936</v>
      </c>
      <c r="AX1172" s="112" t="s">
        <v>2937</v>
      </c>
      <c r="AY1172" s="114"/>
      <c r="BA1172" s="114"/>
    </row>
    <row r="1173" spans="1:53" ht="19.5" x14ac:dyDescent="0.25">
      <c r="A1173" s="280" t="s">
        <v>2938</v>
      </c>
      <c r="B1173" s="281" t="s">
        <v>2939</v>
      </c>
      <c r="C1173" s="282"/>
      <c r="D1173" s="283"/>
      <c r="E1173" s="284" t="s">
        <v>2940</v>
      </c>
      <c r="F1173" s="284"/>
      <c r="G1173" s="284"/>
      <c r="H1173" s="285" t="s">
        <v>526</v>
      </c>
      <c r="I1173" s="303">
        <v>3</v>
      </c>
      <c r="J1173" s="287">
        <v>847.49</v>
      </c>
      <c r="K1173" s="287">
        <v>2542.4699999999998</v>
      </c>
      <c r="L1173" s="287" t="s">
        <v>200</v>
      </c>
      <c r="M1173" s="287">
        <v>508.49</v>
      </c>
      <c r="N1173" s="287">
        <v>3050.96</v>
      </c>
      <c r="O1173" s="288"/>
      <c r="AU1173" s="114"/>
      <c r="AV1173" s="115"/>
      <c r="AW1173" s="112" t="s">
        <v>2939</v>
      </c>
      <c r="AX1173" s="112" t="s">
        <v>2940</v>
      </c>
      <c r="AY1173" s="114"/>
      <c r="BA1173" s="114"/>
    </row>
    <row r="1174" spans="1:53" ht="19.5" x14ac:dyDescent="0.25">
      <c r="A1174" s="280" t="s">
        <v>2941</v>
      </c>
      <c r="B1174" s="281" t="s">
        <v>2942</v>
      </c>
      <c r="C1174" s="282"/>
      <c r="D1174" s="283"/>
      <c r="E1174" s="284" t="s">
        <v>2943</v>
      </c>
      <c r="F1174" s="284"/>
      <c r="G1174" s="284"/>
      <c r="H1174" s="285" t="s">
        <v>526</v>
      </c>
      <c r="I1174" s="303">
        <v>1</v>
      </c>
      <c r="J1174" s="287">
        <v>628.29999999999995</v>
      </c>
      <c r="K1174" s="287">
        <v>628.29999999999995</v>
      </c>
      <c r="L1174" s="287" t="s">
        <v>200</v>
      </c>
      <c r="M1174" s="287">
        <v>125.66</v>
      </c>
      <c r="N1174" s="287">
        <v>753.96</v>
      </c>
      <c r="O1174" s="288"/>
      <c r="AU1174" s="114"/>
      <c r="AV1174" s="115"/>
      <c r="AW1174" s="112" t="s">
        <v>2942</v>
      </c>
      <c r="AX1174" s="112" t="s">
        <v>2943</v>
      </c>
      <c r="AY1174" s="114"/>
      <c r="BA1174" s="114"/>
    </row>
    <row r="1175" spans="1:53" ht="19.5" x14ac:dyDescent="0.25">
      <c r="A1175" s="280" t="s">
        <v>2944</v>
      </c>
      <c r="B1175" s="281" t="s">
        <v>2945</v>
      </c>
      <c r="C1175" s="282"/>
      <c r="D1175" s="283"/>
      <c r="E1175" s="284" t="s">
        <v>2946</v>
      </c>
      <c r="F1175" s="284"/>
      <c r="G1175" s="284"/>
      <c r="H1175" s="285" t="s">
        <v>526</v>
      </c>
      <c r="I1175" s="303">
        <v>5</v>
      </c>
      <c r="J1175" s="287">
        <v>1745.84</v>
      </c>
      <c r="K1175" s="287">
        <v>8729.2000000000007</v>
      </c>
      <c r="L1175" s="287" t="s">
        <v>200</v>
      </c>
      <c r="M1175" s="287">
        <v>1745.84</v>
      </c>
      <c r="N1175" s="287">
        <v>10475.040000000001</v>
      </c>
      <c r="O1175" s="288"/>
      <c r="AU1175" s="114"/>
      <c r="AV1175" s="115"/>
      <c r="AW1175" s="112" t="s">
        <v>2945</v>
      </c>
      <c r="AX1175" s="112" t="s">
        <v>2946</v>
      </c>
      <c r="AY1175" s="114"/>
      <c r="BA1175" s="114"/>
    </row>
    <row r="1176" spans="1:53" ht="19.5" x14ac:dyDescent="0.25">
      <c r="A1176" s="280" t="s">
        <v>2947</v>
      </c>
      <c r="B1176" s="281" t="s">
        <v>2948</v>
      </c>
      <c r="C1176" s="282"/>
      <c r="D1176" s="283"/>
      <c r="E1176" s="284" t="s">
        <v>2949</v>
      </c>
      <c r="F1176" s="284"/>
      <c r="G1176" s="284"/>
      <c r="H1176" s="285" t="s">
        <v>526</v>
      </c>
      <c r="I1176" s="303">
        <v>5</v>
      </c>
      <c r="J1176" s="287">
        <v>428.27</v>
      </c>
      <c r="K1176" s="287">
        <v>2141.35</v>
      </c>
      <c r="L1176" s="287" t="s">
        <v>200</v>
      </c>
      <c r="M1176" s="287">
        <v>428.27</v>
      </c>
      <c r="N1176" s="287">
        <v>2569.62</v>
      </c>
      <c r="O1176" s="288"/>
      <c r="AU1176" s="114"/>
      <c r="AV1176" s="115"/>
      <c r="AW1176" s="112" t="s">
        <v>2948</v>
      </c>
      <c r="AX1176" s="112" t="s">
        <v>2949</v>
      </c>
      <c r="AY1176" s="114"/>
      <c r="BA1176" s="114"/>
    </row>
    <row r="1177" spans="1:53" ht="19.5" x14ac:dyDescent="0.25">
      <c r="A1177" s="280" t="s">
        <v>2950</v>
      </c>
      <c r="B1177" s="281" t="s">
        <v>2951</v>
      </c>
      <c r="C1177" s="282"/>
      <c r="D1177" s="283"/>
      <c r="E1177" s="284" t="s">
        <v>2952</v>
      </c>
      <c r="F1177" s="284"/>
      <c r="G1177" s="284"/>
      <c r="H1177" s="285" t="s">
        <v>526</v>
      </c>
      <c r="I1177" s="303">
        <v>2</v>
      </c>
      <c r="J1177" s="287">
        <v>488.18</v>
      </c>
      <c r="K1177" s="287">
        <v>976.36</v>
      </c>
      <c r="L1177" s="287" t="s">
        <v>200</v>
      </c>
      <c r="M1177" s="287">
        <v>195.27</v>
      </c>
      <c r="N1177" s="287">
        <v>1171.6300000000001</v>
      </c>
      <c r="O1177" s="288"/>
      <c r="AU1177" s="114"/>
      <c r="AV1177" s="115"/>
      <c r="AW1177" s="112" t="s">
        <v>2951</v>
      </c>
      <c r="AX1177" s="112" t="s">
        <v>2952</v>
      </c>
      <c r="AY1177" s="114"/>
      <c r="BA1177" s="114"/>
    </row>
    <row r="1178" spans="1:53" ht="19.5" x14ac:dyDescent="0.25">
      <c r="A1178" s="280" t="s">
        <v>2953</v>
      </c>
      <c r="B1178" s="281" t="s">
        <v>2954</v>
      </c>
      <c r="C1178" s="282"/>
      <c r="D1178" s="283"/>
      <c r="E1178" s="284" t="s">
        <v>2955</v>
      </c>
      <c r="F1178" s="284"/>
      <c r="G1178" s="284"/>
      <c r="H1178" s="285" t="s">
        <v>526</v>
      </c>
      <c r="I1178" s="303">
        <v>7</v>
      </c>
      <c r="J1178" s="287">
        <v>458.78</v>
      </c>
      <c r="K1178" s="287">
        <v>3211.46</v>
      </c>
      <c r="L1178" s="287" t="s">
        <v>200</v>
      </c>
      <c r="M1178" s="287">
        <v>642.29</v>
      </c>
      <c r="N1178" s="287">
        <v>3853.75</v>
      </c>
      <c r="O1178" s="288"/>
      <c r="AU1178" s="114"/>
      <c r="AV1178" s="115"/>
      <c r="AW1178" s="112" t="s">
        <v>2954</v>
      </c>
      <c r="AX1178" s="112" t="s">
        <v>2955</v>
      </c>
      <c r="AY1178" s="114"/>
      <c r="BA1178" s="114"/>
    </row>
    <row r="1179" spans="1:53" ht="19.5" x14ac:dyDescent="0.25">
      <c r="A1179" s="280" t="s">
        <v>2956</v>
      </c>
      <c r="B1179" s="281" t="s">
        <v>2957</v>
      </c>
      <c r="C1179" s="282"/>
      <c r="D1179" s="283"/>
      <c r="E1179" s="284" t="s">
        <v>2958</v>
      </c>
      <c r="F1179" s="284"/>
      <c r="G1179" s="284"/>
      <c r="H1179" s="285" t="s">
        <v>526</v>
      </c>
      <c r="I1179" s="303">
        <v>3</v>
      </c>
      <c r="J1179" s="287">
        <v>345.77</v>
      </c>
      <c r="K1179" s="287">
        <v>1037.31</v>
      </c>
      <c r="L1179" s="287" t="s">
        <v>200</v>
      </c>
      <c r="M1179" s="287">
        <v>207.46</v>
      </c>
      <c r="N1179" s="287">
        <v>1244.77</v>
      </c>
      <c r="O1179" s="288"/>
      <c r="AU1179" s="114"/>
      <c r="AV1179" s="115"/>
      <c r="AW1179" s="112" t="s">
        <v>2957</v>
      </c>
      <c r="AX1179" s="112" t="s">
        <v>2958</v>
      </c>
      <c r="AY1179" s="114"/>
      <c r="BA1179" s="114"/>
    </row>
    <row r="1180" spans="1:53" ht="19.5" x14ac:dyDescent="0.25">
      <c r="A1180" s="280" t="s">
        <v>2959</v>
      </c>
      <c r="B1180" s="281" t="s">
        <v>2960</v>
      </c>
      <c r="C1180" s="282"/>
      <c r="D1180" s="283"/>
      <c r="E1180" s="284" t="s">
        <v>2961</v>
      </c>
      <c r="F1180" s="284"/>
      <c r="G1180" s="284"/>
      <c r="H1180" s="285" t="s">
        <v>526</v>
      </c>
      <c r="I1180" s="303">
        <v>3</v>
      </c>
      <c r="J1180" s="287">
        <v>134.47</v>
      </c>
      <c r="K1180" s="287">
        <v>403.41</v>
      </c>
      <c r="L1180" s="287" t="s">
        <v>200</v>
      </c>
      <c r="M1180" s="287">
        <v>80.680000000000007</v>
      </c>
      <c r="N1180" s="287">
        <v>484.09</v>
      </c>
      <c r="O1180" s="288"/>
      <c r="AU1180" s="114"/>
      <c r="AV1180" s="115"/>
      <c r="AW1180" s="112" t="s">
        <v>2960</v>
      </c>
      <c r="AX1180" s="112" t="s">
        <v>2961</v>
      </c>
      <c r="AY1180" s="114"/>
      <c r="BA1180" s="114"/>
    </row>
    <row r="1181" spans="1:53" ht="19.5" x14ac:dyDescent="0.25">
      <c r="A1181" s="280" t="s">
        <v>2962</v>
      </c>
      <c r="B1181" s="281" t="s">
        <v>2963</v>
      </c>
      <c r="C1181" s="282"/>
      <c r="D1181" s="283"/>
      <c r="E1181" s="284" t="s">
        <v>2964</v>
      </c>
      <c r="F1181" s="284"/>
      <c r="G1181" s="284"/>
      <c r="H1181" s="285" t="s">
        <v>526</v>
      </c>
      <c r="I1181" s="303">
        <v>2</v>
      </c>
      <c r="J1181" s="287">
        <v>2681.48</v>
      </c>
      <c r="K1181" s="287">
        <v>5362.96</v>
      </c>
      <c r="L1181" s="287" t="s">
        <v>200</v>
      </c>
      <c r="M1181" s="287">
        <v>1072.5899999999999</v>
      </c>
      <c r="N1181" s="287">
        <v>6435.55</v>
      </c>
      <c r="O1181" s="288"/>
      <c r="AU1181" s="114"/>
      <c r="AV1181" s="115"/>
      <c r="AW1181" s="112" t="s">
        <v>2963</v>
      </c>
      <c r="AX1181" s="112" t="s">
        <v>2964</v>
      </c>
      <c r="AY1181" s="114"/>
      <c r="BA1181" s="114"/>
    </row>
    <row r="1182" spans="1:53" ht="19.5" x14ac:dyDescent="0.25">
      <c r="A1182" s="280" t="s">
        <v>2965</v>
      </c>
      <c r="B1182" s="281" t="s">
        <v>2966</v>
      </c>
      <c r="C1182" s="282"/>
      <c r="D1182" s="283"/>
      <c r="E1182" s="284" t="s">
        <v>2967</v>
      </c>
      <c r="F1182" s="284"/>
      <c r="G1182" s="284"/>
      <c r="H1182" s="285" t="s">
        <v>526</v>
      </c>
      <c r="I1182" s="303">
        <v>2</v>
      </c>
      <c r="J1182" s="287">
        <v>3780.96</v>
      </c>
      <c r="K1182" s="287">
        <v>7561.92</v>
      </c>
      <c r="L1182" s="287" t="s">
        <v>200</v>
      </c>
      <c r="M1182" s="287">
        <v>1512.38</v>
      </c>
      <c r="N1182" s="287">
        <v>9074.2999999999993</v>
      </c>
      <c r="O1182" s="288"/>
      <c r="AU1182" s="114"/>
      <c r="AV1182" s="115"/>
      <c r="AW1182" s="112" t="s">
        <v>2966</v>
      </c>
      <c r="AX1182" s="112" t="s">
        <v>2967</v>
      </c>
      <c r="AY1182" s="114"/>
      <c r="BA1182" s="114"/>
    </row>
    <row r="1183" spans="1:53" ht="19.5" x14ac:dyDescent="0.25">
      <c r="A1183" s="280" t="s">
        <v>2968</v>
      </c>
      <c r="B1183" s="281" t="s">
        <v>2969</v>
      </c>
      <c r="C1183" s="282"/>
      <c r="D1183" s="283"/>
      <c r="E1183" s="284" t="s">
        <v>2970</v>
      </c>
      <c r="F1183" s="284"/>
      <c r="G1183" s="284"/>
      <c r="H1183" s="285" t="s">
        <v>526</v>
      </c>
      <c r="I1183" s="303">
        <v>20</v>
      </c>
      <c r="J1183" s="287">
        <v>493.8</v>
      </c>
      <c r="K1183" s="287">
        <v>9876</v>
      </c>
      <c r="L1183" s="287" t="s">
        <v>200</v>
      </c>
      <c r="M1183" s="287">
        <v>1975.2</v>
      </c>
      <c r="N1183" s="287">
        <v>11851.2</v>
      </c>
      <c r="O1183" s="288"/>
      <c r="AU1183" s="114"/>
      <c r="AV1183" s="115"/>
      <c r="AW1183" s="112" t="s">
        <v>2969</v>
      </c>
      <c r="AX1183" s="112" t="s">
        <v>2970</v>
      </c>
      <c r="AY1183" s="114"/>
      <c r="BA1183" s="114"/>
    </row>
    <row r="1184" spans="1:53" ht="19.5" x14ac:dyDescent="0.25">
      <c r="A1184" s="280" t="s">
        <v>2971</v>
      </c>
      <c r="B1184" s="281" t="s">
        <v>2972</v>
      </c>
      <c r="C1184" s="282"/>
      <c r="D1184" s="283"/>
      <c r="E1184" s="284" t="s">
        <v>2973</v>
      </c>
      <c r="F1184" s="284"/>
      <c r="G1184" s="284"/>
      <c r="H1184" s="285" t="s">
        <v>526</v>
      </c>
      <c r="I1184" s="303">
        <v>20</v>
      </c>
      <c r="J1184" s="287">
        <v>372.9</v>
      </c>
      <c r="K1184" s="287">
        <v>7458</v>
      </c>
      <c r="L1184" s="287" t="s">
        <v>200</v>
      </c>
      <c r="M1184" s="287">
        <v>1491.6</v>
      </c>
      <c r="N1184" s="287">
        <v>8949.6</v>
      </c>
      <c r="O1184" s="288"/>
      <c r="AU1184" s="114"/>
      <c r="AV1184" s="115"/>
      <c r="AW1184" s="112" t="s">
        <v>2972</v>
      </c>
      <c r="AX1184" s="112" t="s">
        <v>2973</v>
      </c>
      <c r="AY1184" s="114"/>
      <c r="BA1184" s="114"/>
    </row>
    <row r="1185" spans="1:53" ht="19.5" x14ac:dyDescent="0.25">
      <c r="A1185" s="280" t="s">
        <v>2974</v>
      </c>
      <c r="B1185" s="281" t="s">
        <v>2975</v>
      </c>
      <c r="C1185" s="282"/>
      <c r="D1185" s="283"/>
      <c r="E1185" s="284" t="s">
        <v>2976</v>
      </c>
      <c r="F1185" s="284"/>
      <c r="G1185" s="284"/>
      <c r="H1185" s="285" t="s">
        <v>526</v>
      </c>
      <c r="I1185" s="303">
        <v>10</v>
      </c>
      <c r="J1185" s="287">
        <v>1304.01</v>
      </c>
      <c r="K1185" s="287">
        <v>13040.1</v>
      </c>
      <c r="L1185" s="287" t="s">
        <v>200</v>
      </c>
      <c r="M1185" s="287">
        <v>2608.02</v>
      </c>
      <c r="N1185" s="287">
        <v>15648.12</v>
      </c>
      <c r="O1185" s="288"/>
      <c r="AU1185" s="114"/>
      <c r="AV1185" s="115"/>
      <c r="AW1185" s="112" t="s">
        <v>2975</v>
      </c>
      <c r="AX1185" s="112" t="s">
        <v>2976</v>
      </c>
      <c r="AY1185" s="114"/>
      <c r="BA1185" s="114"/>
    </row>
    <row r="1186" spans="1:53" ht="19.5" x14ac:dyDescent="0.25">
      <c r="A1186" s="280" t="s">
        <v>2977</v>
      </c>
      <c r="B1186" s="281" t="s">
        <v>2978</v>
      </c>
      <c r="C1186" s="282"/>
      <c r="D1186" s="283"/>
      <c r="E1186" s="284" t="s">
        <v>2979</v>
      </c>
      <c r="F1186" s="284"/>
      <c r="G1186" s="284"/>
      <c r="H1186" s="285" t="s">
        <v>526</v>
      </c>
      <c r="I1186" s="303">
        <v>20</v>
      </c>
      <c r="J1186" s="287">
        <v>349.17</v>
      </c>
      <c r="K1186" s="287">
        <v>6983.4</v>
      </c>
      <c r="L1186" s="287" t="s">
        <v>200</v>
      </c>
      <c r="M1186" s="287">
        <v>1396.68</v>
      </c>
      <c r="N1186" s="287">
        <v>8380.08</v>
      </c>
      <c r="O1186" s="288"/>
      <c r="AU1186" s="114"/>
      <c r="AV1186" s="115"/>
      <c r="AW1186" s="112" t="s">
        <v>2978</v>
      </c>
      <c r="AX1186" s="112" t="s">
        <v>2979</v>
      </c>
      <c r="AY1186" s="114"/>
      <c r="BA1186" s="114"/>
    </row>
    <row r="1187" spans="1:53" ht="19.5" x14ac:dyDescent="0.25">
      <c r="A1187" s="280" t="s">
        <v>2980</v>
      </c>
      <c r="B1187" s="281" t="s">
        <v>2981</v>
      </c>
      <c r="C1187" s="282"/>
      <c r="D1187" s="283"/>
      <c r="E1187" s="284" t="s">
        <v>2982</v>
      </c>
      <c r="F1187" s="284"/>
      <c r="G1187" s="284"/>
      <c r="H1187" s="285" t="s">
        <v>526</v>
      </c>
      <c r="I1187" s="303">
        <v>20</v>
      </c>
      <c r="J1187" s="287">
        <v>1171.8</v>
      </c>
      <c r="K1187" s="287">
        <v>23436</v>
      </c>
      <c r="L1187" s="287" t="s">
        <v>200</v>
      </c>
      <c r="M1187" s="287">
        <v>4687.2</v>
      </c>
      <c r="N1187" s="287">
        <v>28123.200000000001</v>
      </c>
      <c r="O1187" s="288"/>
      <c r="AU1187" s="114"/>
      <c r="AV1187" s="115"/>
      <c r="AW1187" s="112" t="s">
        <v>2981</v>
      </c>
      <c r="AX1187" s="112" t="s">
        <v>2982</v>
      </c>
      <c r="AY1187" s="114"/>
      <c r="BA1187" s="114"/>
    </row>
    <row r="1188" spans="1:53" ht="19.5" x14ac:dyDescent="0.25">
      <c r="A1188" s="280" t="s">
        <v>2983</v>
      </c>
      <c r="B1188" s="281" t="s">
        <v>2984</v>
      </c>
      <c r="C1188" s="282"/>
      <c r="D1188" s="283"/>
      <c r="E1188" s="284" t="s">
        <v>2985</v>
      </c>
      <c r="F1188" s="284"/>
      <c r="G1188" s="284"/>
      <c r="H1188" s="285" t="s">
        <v>526</v>
      </c>
      <c r="I1188" s="303">
        <v>2</v>
      </c>
      <c r="J1188" s="287">
        <v>1909.69</v>
      </c>
      <c r="K1188" s="287">
        <v>3819.38</v>
      </c>
      <c r="L1188" s="287" t="s">
        <v>200</v>
      </c>
      <c r="M1188" s="287">
        <v>763.88</v>
      </c>
      <c r="N1188" s="287">
        <v>4583.26</v>
      </c>
      <c r="O1188" s="288"/>
      <c r="AU1188" s="114"/>
      <c r="AV1188" s="115"/>
      <c r="AW1188" s="112" t="s">
        <v>2984</v>
      </c>
      <c r="AX1188" s="112" t="s">
        <v>2985</v>
      </c>
      <c r="AY1188" s="114"/>
      <c r="BA1188" s="114"/>
    </row>
    <row r="1189" spans="1:53" ht="19.5" x14ac:dyDescent="0.25">
      <c r="A1189" s="280" t="s">
        <v>2986</v>
      </c>
      <c r="B1189" s="281" t="s">
        <v>2987</v>
      </c>
      <c r="C1189" s="282"/>
      <c r="D1189" s="283"/>
      <c r="E1189" s="284" t="s">
        <v>2988</v>
      </c>
      <c r="F1189" s="284"/>
      <c r="G1189" s="284"/>
      <c r="H1189" s="285" t="s">
        <v>526</v>
      </c>
      <c r="I1189" s="303">
        <v>14</v>
      </c>
      <c r="J1189" s="287">
        <v>2664.52</v>
      </c>
      <c r="K1189" s="287">
        <v>37303.279999999999</v>
      </c>
      <c r="L1189" s="287" t="s">
        <v>200</v>
      </c>
      <c r="M1189" s="287">
        <v>7460.66</v>
      </c>
      <c r="N1189" s="287">
        <v>44763.94</v>
      </c>
      <c r="O1189" s="288"/>
      <c r="AU1189" s="114"/>
      <c r="AV1189" s="115"/>
      <c r="AW1189" s="112" t="s">
        <v>2987</v>
      </c>
      <c r="AX1189" s="112" t="s">
        <v>2988</v>
      </c>
      <c r="AY1189" s="114"/>
      <c r="BA1189" s="114"/>
    </row>
    <row r="1190" spans="1:53" ht="19.5" x14ac:dyDescent="0.25">
      <c r="A1190" s="280" t="s">
        <v>2989</v>
      </c>
      <c r="B1190" s="281" t="s">
        <v>2990</v>
      </c>
      <c r="C1190" s="282"/>
      <c r="D1190" s="283"/>
      <c r="E1190" s="284" t="s">
        <v>2991</v>
      </c>
      <c r="F1190" s="284"/>
      <c r="G1190" s="284"/>
      <c r="H1190" s="285" t="s">
        <v>526</v>
      </c>
      <c r="I1190" s="303">
        <v>14</v>
      </c>
      <c r="J1190" s="287">
        <v>2631.75</v>
      </c>
      <c r="K1190" s="287">
        <v>36844.5</v>
      </c>
      <c r="L1190" s="287" t="s">
        <v>200</v>
      </c>
      <c r="M1190" s="287">
        <v>7368.9</v>
      </c>
      <c r="N1190" s="287">
        <v>44213.4</v>
      </c>
      <c r="O1190" s="288"/>
      <c r="AU1190" s="114"/>
      <c r="AV1190" s="115"/>
      <c r="AW1190" s="112" t="s">
        <v>2990</v>
      </c>
      <c r="AX1190" s="112" t="s">
        <v>2991</v>
      </c>
      <c r="AY1190" s="114"/>
      <c r="BA1190" s="114"/>
    </row>
    <row r="1191" spans="1:53" ht="19.5" x14ac:dyDescent="0.25">
      <c r="A1191" s="280" t="s">
        <v>2992</v>
      </c>
      <c r="B1191" s="281" t="s">
        <v>2993</v>
      </c>
      <c r="C1191" s="282"/>
      <c r="D1191" s="283"/>
      <c r="E1191" s="284" t="s">
        <v>2994</v>
      </c>
      <c r="F1191" s="284"/>
      <c r="G1191" s="284"/>
      <c r="H1191" s="285" t="s">
        <v>526</v>
      </c>
      <c r="I1191" s="303">
        <v>14</v>
      </c>
      <c r="J1191" s="287">
        <v>2307.4499999999998</v>
      </c>
      <c r="K1191" s="287">
        <v>32304.3</v>
      </c>
      <c r="L1191" s="287" t="s">
        <v>200</v>
      </c>
      <c r="M1191" s="287">
        <v>6460.86</v>
      </c>
      <c r="N1191" s="287">
        <v>38765.160000000003</v>
      </c>
      <c r="O1191" s="288"/>
      <c r="AU1191" s="114"/>
      <c r="AV1191" s="115"/>
      <c r="AW1191" s="112" t="s">
        <v>2993</v>
      </c>
      <c r="AX1191" s="112" t="s">
        <v>2994</v>
      </c>
      <c r="AY1191" s="114"/>
      <c r="BA1191" s="114"/>
    </row>
    <row r="1192" spans="1:53" ht="19.5" x14ac:dyDescent="0.25">
      <c r="A1192" s="280" t="s">
        <v>2995</v>
      </c>
      <c r="B1192" s="281" t="s">
        <v>2996</v>
      </c>
      <c r="C1192" s="282"/>
      <c r="D1192" s="283"/>
      <c r="E1192" s="284" t="s">
        <v>2997</v>
      </c>
      <c r="F1192" s="284"/>
      <c r="G1192" s="284"/>
      <c r="H1192" s="285" t="s">
        <v>526</v>
      </c>
      <c r="I1192" s="303">
        <v>14</v>
      </c>
      <c r="J1192" s="287">
        <v>4151.59</v>
      </c>
      <c r="K1192" s="287">
        <v>58122.26</v>
      </c>
      <c r="L1192" s="287" t="s">
        <v>200</v>
      </c>
      <c r="M1192" s="287">
        <v>11624.45</v>
      </c>
      <c r="N1192" s="287">
        <v>69746.710000000006</v>
      </c>
      <c r="O1192" s="288"/>
      <c r="AU1192" s="114"/>
      <c r="AV1192" s="115"/>
      <c r="AW1192" s="112" t="s">
        <v>2996</v>
      </c>
      <c r="AX1192" s="112" t="s">
        <v>2997</v>
      </c>
      <c r="AY1192" s="114"/>
      <c r="BA1192" s="114"/>
    </row>
    <row r="1193" spans="1:53" ht="19.5" x14ac:dyDescent="0.25">
      <c r="A1193" s="280" t="s">
        <v>2998</v>
      </c>
      <c r="B1193" s="281" t="s">
        <v>2999</v>
      </c>
      <c r="C1193" s="282"/>
      <c r="D1193" s="283"/>
      <c r="E1193" s="284" t="s">
        <v>3000</v>
      </c>
      <c r="F1193" s="284"/>
      <c r="G1193" s="284"/>
      <c r="H1193" s="285" t="s">
        <v>526</v>
      </c>
      <c r="I1193" s="303">
        <v>14</v>
      </c>
      <c r="J1193" s="287">
        <v>5920.03</v>
      </c>
      <c r="K1193" s="287">
        <v>82880.42</v>
      </c>
      <c r="L1193" s="287" t="s">
        <v>200</v>
      </c>
      <c r="M1193" s="287">
        <v>16576.080000000002</v>
      </c>
      <c r="N1193" s="287">
        <v>99456.5</v>
      </c>
      <c r="O1193" s="288"/>
      <c r="AU1193" s="114"/>
      <c r="AV1193" s="115"/>
      <c r="AW1193" s="112" t="s">
        <v>2999</v>
      </c>
      <c r="AX1193" s="112" t="s">
        <v>3000</v>
      </c>
      <c r="AY1193" s="114"/>
      <c r="BA1193" s="114"/>
    </row>
    <row r="1194" spans="1:53" ht="19.5" x14ac:dyDescent="0.25">
      <c r="A1194" s="280" t="s">
        <v>3001</v>
      </c>
      <c r="B1194" s="281" t="s">
        <v>3002</v>
      </c>
      <c r="C1194" s="282"/>
      <c r="D1194" s="283"/>
      <c r="E1194" s="284" t="s">
        <v>3003</v>
      </c>
      <c r="F1194" s="284"/>
      <c r="G1194" s="284"/>
      <c r="H1194" s="285" t="s">
        <v>526</v>
      </c>
      <c r="I1194" s="303">
        <v>14</v>
      </c>
      <c r="J1194" s="287">
        <v>919.81</v>
      </c>
      <c r="K1194" s="287">
        <v>12877.34</v>
      </c>
      <c r="L1194" s="287" t="s">
        <v>200</v>
      </c>
      <c r="M1194" s="287">
        <v>2575.4699999999998</v>
      </c>
      <c r="N1194" s="287">
        <v>15452.81</v>
      </c>
      <c r="O1194" s="288"/>
      <c r="AU1194" s="114"/>
      <c r="AV1194" s="115"/>
      <c r="AW1194" s="112" t="s">
        <v>3002</v>
      </c>
      <c r="AX1194" s="112" t="s">
        <v>3003</v>
      </c>
      <c r="AY1194" s="114"/>
      <c r="BA1194" s="114"/>
    </row>
    <row r="1195" spans="1:53" ht="19.5" x14ac:dyDescent="0.25">
      <c r="A1195" s="280" t="s">
        <v>3004</v>
      </c>
      <c r="B1195" s="281" t="s">
        <v>3005</v>
      </c>
      <c r="C1195" s="282"/>
      <c r="D1195" s="283"/>
      <c r="E1195" s="284" t="s">
        <v>3006</v>
      </c>
      <c r="F1195" s="284"/>
      <c r="G1195" s="284"/>
      <c r="H1195" s="285" t="s">
        <v>526</v>
      </c>
      <c r="I1195" s="303">
        <v>280</v>
      </c>
      <c r="J1195" s="287">
        <v>532.22</v>
      </c>
      <c r="K1195" s="287">
        <v>149021.6</v>
      </c>
      <c r="L1195" s="287" t="s">
        <v>200</v>
      </c>
      <c r="M1195" s="287">
        <v>29804.32</v>
      </c>
      <c r="N1195" s="287">
        <v>178825.92</v>
      </c>
      <c r="O1195" s="288"/>
      <c r="AU1195" s="114"/>
      <c r="AV1195" s="115"/>
      <c r="AW1195" s="112" t="s">
        <v>3005</v>
      </c>
      <c r="AX1195" s="112" t="s">
        <v>3006</v>
      </c>
      <c r="AY1195" s="114"/>
      <c r="BA1195" s="114"/>
    </row>
    <row r="1196" spans="1:53" ht="19.5" x14ac:dyDescent="0.25">
      <c r="A1196" s="280" t="s">
        <v>3007</v>
      </c>
      <c r="B1196" s="281" t="s">
        <v>3008</v>
      </c>
      <c r="C1196" s="282"/>
      <c r="D1196" s="283"/>
      <c r="E1196" s="284" t="s">
        <v>3009</v>
      </c>
      <c r="F1196" s="284"/>
      <c r="G1196" s="284"/>
      <c r="H1196" s="285" t="s">
        <v>526</v>
      </c>
      <c r="I1196" s="303">
        <v>14</v>
      </c>
      <c r="J1196" s="287">
        <v>361.6</v>
      </c>
      <c r="K1196" s="287">
        <v>5062.3999999999996</v>
      </c>
      <c r="L1196" s="287" t="s">
        <v>200</v>
      </c>
      <c r="M1196" s="287">
        <v>1012.48</v>
      </c>
      <c r="N1196" s="287">
        <v>6074.88</v>
      </c>
      <c r="O1196" s="288"/>
      <c r="AU1196" s="114"/>
      <c r="AV1196" s="115"/>
      <c r="AW1196" s="112" t="s">
        <v>3008</v>
      </c>
      <c r="AX1196" s="112" t="s">
        <v>3009</v>
      </c>
      <c r="AY1196" s="114"/>
      <c r="BA1196" s="114"/>
    </row>
    <row r="1197" spans="1:53" ht="19.5" x14ac:dyDescent="0.25">
      <c r="A1197" s="280" t="s">
        <v>3010</v>
      </c>
      <c r="B1197" s="281" t="s">
        <v>3011</v>
      </c>
      <c r="C1197" s="282"/>
      <c r="D1197" s="283"/>
      <c r="E1197" s="284" t="s">
        <v>3012</v>
      </c>
      <c r="F1197" s="284"/>
      <c r="G1197" s="284"/>
      <c r="H1197" s="285" t="s">
        <v>526</v>
      </c>
      <c r="I1197" s="303">
        <v>14</v>
      </c>
      <c r="J1197" s="287">
        <v>549.17999999999995</v>
      </c>
      <c r="K1197" s="287">
        <v>7688.52</v>
      </c>
      <c r="L1197" s="287" t="s">
        <v>200</v>
      </c>
      <c r="M1197" s="287">
        <v>1537.7</v>
      </c>
      <c r="N1197" s="287">
        <v>9226.2199999999993</v>
      </c>
      <c r="O1197" s="288"/>
      <c r="AU1197" s="114"/>
      <c r="AV1197" s="115"/>
      <c r="AW1197" s="112" t="s">
        <v>3011</v>
      </c>
      <c r="AX1197" s="112" t="s">
        <v>3012</v>
      </c>
      <c r="AY1197" s="114"/>
      <c r="BA1197" s="114"/>
    </row>
    <row r="1198" spans="1:53" ht="19.5" x14ac:dyDescent="0.25">
      <c r="A1198" s="280" t="s">
        <v>3013</v>
      </c>
      <c r="B1198" s="281" t="s">
        <v>3014</v>
      </c>
      <c r="C1198" s="282"/>
      <c r="D1198" s="283"/>
      <c r="E1198" s="284" t="s">
        <v>3015</v>
      </c>
      <c r="F1198" s="284"/>
      <c r="G1198" s="284"/>
      <c r="H1198" s="285" t="s">
        <v>526</v>
      </c>
      <c r="I1198" s="303">
        <v>14</v>
      </c>
      <c r="J1198" s="287">
        <v>1133.3800000000001</v>
      </c>
      <c r="K1198" s="287">
        <v>15867.32</v>
      </c>
      <c r="L1198" s="287" t="s">
        <v>200</v>
      </c>
      <c r="M1198" s="287">
        <v>3173.46</v>
      </c>
      <c r="N1198" s="287">
        <v>19040.78</v>
      </c>
      <c r="O1198" s="288"/>
      <c r="AU1198" s="114"/>
      <c r="AV1198" s="115"/>
      <c r="AW1198" s="112" t="s">
        <v>3014</v>
      </c>
      <c r="AX1198" s="112" t="s">
        <v>3015</v>
      </c>
      <c r="AY1198" s="114"/>
      <c r="BA1198" s="114"/>
    </row>
    <row r="1199" spans="1:53" ht="19.5" x14ac:dyDescent="0.25">
      <c r="A1199" s="280" t="s">
        <v>3016</v>
      </c>
      <c r="B1199" s="281" t="s">
        <v>3017</v>
      </c>
      <c r="C1199" s="282"/>
      <c r="D1199" s="283"/>
      <c r="E1199" s="284" t="s">
        <v>3018</v>
      </c>
      <c r="F1199" s="284"/>
      <c r="G1199" s="284"/>
      <c r="H1199" s="285" t="s">
        <v>526</v>
      </c>
      <c r="I1199" s="303">
        <v>28</v>
      </c>
      <c r="J1199" s="287">
        <v>2823.85</v>
      </c>
      <c r="K1199" s="287">
        <v>79067.8</v>
      </c>
      <c r="L1199" s="287" t="s">
        <v>200</v>
      </c>
      <c r="M1199" s="287">
        <v>15813.56</v>
      </c>
      <c r="N1199" s="287">
        <v>94881.36</v>
      </c>
      <c r="O1199" s="288"/>
      <c r="AU1199" s="114"/>
      <c r="AV1199" s="115"/>
      <c r="AW1199" s="112" t="s">
        <v>3017</v>
      </c>
      <c r="AX1199" s="112" t="s">
        <v>3018</v>
      </c>
      <c r="AY1199" s="114"/>
      <c r="BA1199" s="114"/>
    </row>
    <row r="1200" spans="1:53" ht="19.5" x14ac:dyDescent="0.25">
      <c r="A1200" s="280" t="s">
        <v>3019</v>
      </c>
      <c r="B1200" s="281" t="s">
        <v>3020</v>
      </c>
      <c r="C1200" s="282"/>
      <c r="D1200" s="283"/>
      <c r="E1200" s="284" t="s">
        <v>2904</v>
      </c>
      <c r="F1200" s="284"/>
      <c r="G1200" s="284"/>
      <c r="H1200" s="285" t="s">
        <v>526</v>
      </c>
      <c r="I1200" s="303">
        <v>14</v>
      </c>
      <c r="J1200" s="287">
        <v>678</v>
      </c>
      <c r="K1200" s="287">
        <v>9492</v>
      </c>
      <c r="L1200" s="287" t="s">
        <v>200</v>
      </c>
      <c r="M1200" s="287">
        <v>1898.4</v>
      </c>
      <c r="N1200" s="287">
        <v>11390.4</v>
      </c>
      <c r="O1200" s="288"/>
      <c r="AU1200" s="114"/>
      <c r="AV1200" s="115"/>
      <c r="AW1200" s="112" t="s">
        <v>3020</v>
      </c>
      <c r="AX1200" s="112" t="s">
        <v>2904</v>
      </c>
      <c r="AY1200" s="114"/>
      <c r="BA1200" s="114"/>
    </row>
    <row r="1201" spans="1:53" ht="19.5" x14ac:dyDescent="0.25">
      <c r="A1201" s="280" t="s">
        <v>3021</v>
      </c>
      <c r="B1201" s="281" t="s">
        <v>3022</v>
      </c>
      <c r="C1201" s="282"/>
      <c r="D1201" s="283"/>
      <c r="E1201" s="284" t="s">
        <v>3023</v>
      </c>
      <c r="F1201" s="284"/>
      <c r="G1201" s="284"/>
      <c r="H1201" s="285" t="s">
        <v>526</v>
      </c>
      <c r="I1201" s="303">
        <v>280</v>
      </c>
      <c r="J1201" s="287">
        <v>175.15</v>
      </c>
      <c r="K1201" s="287">
        <v>49042</v>
      </c>
      <c r="L1201" s="287" t="s">
        <v>200</v>
      </c>
      <c r="M1201" s="287">
        <v>9808.4</v>
      </c>
      <c r="N1201" s="287">
        <v>58850.400000000001</v>
      </c>
      <c r="O1201" s="288"/>
      <c r="AU1201" s="114"/>
      <c r="AV1201" s="115"/>
      <c r="AW1201" s="112" t="s">
        <v>3022</v>
      </c>
      <c r="AX1201" s="112" t="s">
        <v>3023</v>
      </c>
      <c r="AY1201" s="114"/>
      <c r="BA1201" s="114"/>
    </row>
    <row r="1202" spans="1:53" ht="19.5" x14ac:dyDescent="0.25">
      <c r="A1202" s="280" t="s">
        <v>3024</v>
      </c>
      <c r="B1202" s="281" t="s">
        <v>3025</v>
      </c>
      <c r="C1202" s="282"/>
      <c r="D1202" s="283"/>
      <c r="E1202" s="284" t="s">
        <v>3026</v>
      </c>
      <c r="F1202" s="284"/>
      <c r="G1202" s="284"/>
      <c r="H1202" s="285" t="s">
        <v>526</v>
      </c>
      <c r="I1202" s="303">
        <v>280</v>
      </c>
      <c r="J1202" s="287">
        <v>188.71</v>
      </c>
      <c r="K1202" s="287">
        <v>52838.8</v>
      </c>
      <c r="L1202" s="287" t="s">
        <v>200</v>
      </c>
      <c r="M1202" s="287">
        <v>10567.76</v>
      </c>
      <c r="N1202" s="287">
        <v>63406.559999999998</v>
      </c>
      <c r="O1202" s="288"/>
      <c r="AU1202" s="114"/>
      <c r="AV1202" s="115"/>
      <c r="AW1202" s="112" t="s">
        <v>3025</v>
      </c>
      <c r="AX1202" s="112" t="s">
        <v>3026</v>
      </c>
      <c r="AY1202" s="114"/>
      <c r="BA1202" s="114"/>
    </row>
    <row r="1203" spans="1:53" ht="19.5" x14ac:dyDescent="0.25">
      <c r="A1203" s="280" t="s">
        <v>3027</v>
      </c>
      <c r="B1203" s="281" t="s">
        <v>3028</v>
      </c>
      <c r="C1203" s="282"/>
      <c r="D1203" s="283"/>
      <c r="E1203" s="284" t="s">
        <v>3029</v>
      </c>
      <c r="F1203" s="284"/>
      <c r="G1203" s="284"/>
      <c r="H1203" s="285" t="s">
        <v>526</v>
      </c>
      <c r="I1203" s="303">
        <v>280</v>
      </c>
      <c r="J1203" s="287">
        <v>202.27</v>
      </c>
      <c r="K1203" s="287">
        <v>56635.6</v>
      </c>
      <c r="L1203" s="287" t="s">
        <v>200</v>
      </c>
      <c r="M1203" s="287">
        <v>11327.12</v>
      </c>
      <c r="N1203" s="287">
        <v>67962.720000000001</v>
      </c>
      <c r="O1203" s="288"/>
      <c r="AU1203" s="114"/>
      <c r="AV1203" s="115"/>
      <c r="AW1203" s="112" t="s">
        <v>3028</v>
      </c>
      <c r="AX1203" s="112" t="s">
        <v>3029</v>
      </c>
      <c r="AY1203" s="114"/>
      <c r="BA1203" s="114"/>
    </row>
    <row r="1204" spans="1:53" ht="19.5" x14ac:dyDescent="0.25">
      <c r="A1204" s="280" t="s">
        <v>3030</v>
      </c>
      <c r="B1204" s="281" t="s">
        <v>3031</v>
      </c>
      <c r="C1204" s="282"/>
      <c r="D1204" s="283"/>
      <c r="E1204" s="284" t="s">
        <v>3032</v>
      </c>
      <c r="F1204" s="284"/>
      <c r="G1204" s="284"/>
      <c r="H1204" s="285" t="s">
        <v>526</v>
      </c>
      <c r="I1204" s="303">
        <v>280</v>
      </c>
      <c r="J1204" s="287">
        <v>180.8</v>
      </c>
      <c r="K1204" s="287">
        <v>50624</v>
      </c>
      <c r="L1204" s="287" t="s">
        <v>200</v>
      </c>
      <c r="M1204" s="287">
        <v>10124.799999999999</v>
      </c>
      <c r="N1204" s="287">
        <v>60748.800000000003</v>
      </c>
      <c r="O1204" s="288"/>
      <c r="AU1204" s="114"/>
      <c r="AV1204" s="115"/>
      <c r="AW1204" s="112" t="s">
        <v>3031</v>
      </c>
      <c r="AX1204" s="112" t="s">
        <v>3032</v>
      </c>
      <c r="AY1204" s="114"/>
      <c r="BA1204" s="114"/>
    </row>
    <row r="1205" spans="1:53" ht="19.5" x14ac:dyDescent="0.25">
      <c r="A1205" s="280" t="s">
        <v>3033</v>
      </c>
      <c r="B1205" s="281" t="s">
        <v>3034</v>
      </c>
      <c r="C1205" s="282"/>
      <c r="D1205" s="283"/>
      <c r="E1205" s="284" t="s">
        <v>3035</v>
      </c>
      <c r="F1205" s="284"/>
      <c r="G1205" s="284"/>
      <c r="H1205" s="285" t="s">
        <v>526</v>
      </c>
      <c r="I1205" s="303">
        <v>280</v>
      </c>
      <c r="J1205" s="287">
        <v>74.58</v>
      </c>
      <c r="K1205" s="287">
        <v>20882.400000000001</v>
      </c>
      <c r="L1205" s="287" t="s">
        <v>200</v>
      </c>
      <c r="M1205" s="287">
        <v>4176.4799999999996</v>
      </c>
      <c r="N1205" s="287">
        <v>25058.880000000001</v>
      </c>
      <c r="O1205" s="288"/>
      <c r="AU1205" s="114"/>
      <c r="AV1205" s="115"/>
      <c r="AW1205" s="112" t="s">
        <v>3034</v>
      </c>
      <c r="AX1205" s="112" t="s">
        <v>3035</v>
      </c>
      <c r="AY1205" s="114"/>
      <c r="BA1205" s="114"/>
    </row>
    <row r="1206" spans="1:53" ht="19.5" x14ac:dyDescent="0.25">
      <c r="A1206" s="280" t="s">
        <v>3036</v>
      </c>
      <c r="B1206" s="281" t="s">
        <v>3037</v>
      </c>
      <c r="C1206" s="282"/>
      <c r="D1206" s="283"/>
      <c r="E1206" s="284" t="s">
        <v>3038</v>
      </c>
      <c r="F1206" s="284"/>
      <c r="G1206" s="284"/>
      <c r="H1206" s="285" t="s">
        <v>526</v>
      </c>
      <c r="I1206" s="303">
        <v>20</v>
      </c>
      <c r="J1206" s="287">
        <v>251.99</v>
      </c>
      <c r="K1206" s="287">
        <v>5039.8</v>
      </c>
      <c r="L1206" s="287" t="s">
        <v>200</v>
      </c>
      <c r="M1206" s="287">
        <v>1007.96</v>
      </c>
      <c r="N1206" s="287">
        <v>6047.76</v>
      </c>
      <c r="O1206" s="288"/>
      <c r="AU1206" s="114"/>
      <c r="AV1206" s="115"/>
      <c r="AW1206" s="112" t="s">
        <v>3037</v>
      </c>
      <c r="AX1206" s="112" t="s">
        <v>3038</v>
      </c>
      <c r="AY1206" s="114"/>
      <c r="BA1206" s="114"/>
    </row>
    <row r="1207" spans="1:53" ht="19.5" x14ac:dyDescent="0.25">
      <c r="A1207" s="280" t="s">
        <v>3039</v>
      </c>
      <c r="B1207" s="281" t="s">
        <v>3040</v>
      </c>
      <c r="C1207" s="282"/>
      <c r="D1207" s="283"/>
      <c r="E1207" s="284" t="s">
        <v>3041</v>
      </c>
      <c r="F1207" s="284"/>
      <c r="G1207" s="284"/>
      <c r="H1207" s="285" t="s">
        <v>526</v>
      </c>
      <c r="I1207" s="303">
        <v>14</v>
      </c>
      <c r="J1207" s="287">
        <v>241.82</v>
      </c>
      <c r="K1207" s="287">
        <v>3385.48</v>
      </c>
      <c r="L1207" s="287" t="s">
        <v>200</v>
      </c>
      <c r="M1207" s="287">
        <v>677.1</v>
      </c>
      <c r="N1207" s="287">
        <v>4062.58</v>
      </c>
      <c r="O1207" s="288"/>
      <c r="AU1207" s="114"/>
      <c r="AV1207" s="115"/>
      <c r="AW1207" s="112" t="s">
        <v>3040</v>
      </c>
      <c r="AX1207" s="112" t="s">
        <v>3041</v>
      </c>
      <c r="AY1207" s="114"/>
      <c r="BA1207" s="114"/>
    </row>
    <row r="1208" spans="1:53" ht="19.5" x14ac:dyDescent="0.25">
      <c r="A1208" s="280" t="s">
        <v>3042</v>
      </c>
      <c r="B1208" s="281" t="s">
        <v>3043</v>
      </c>
      <c r="C1208" s="282"/>
      <c r="D1208" s="283"/>
      <c r="E1208" s="284" t="s">
        <v>3044</v>
      </c>
      <c r="F1208" s="284"/>
      <c r="G1208" s="284"/>
      <c r="H1208" s="285" t="s">
        <v>526</v>
      </c>
      <c r="I1208" s="303">
        <v>14</v>
      </c>
      <c r="J1208" s="287">
        <v>784.21</v>
      </c>
      <c r="K1208" s="287">
        <v>10978.94</v>
      </c>
      <c r="L1208" s="287" t="s">
        <v>200</v>
      </c>
      <c r="M1208" s="287">
        <v>2195.79</v>
      </c>
      <c r="N1208" s="287">
        <v>13174.73</v>
      </c>
      <c r="O1208" s="288"/>
      <c r="AU1208" s="114"/>
      <c r="AV1208" s="115"/>
      <c r="AW1208" s="112" t="s">
        <v>3043</v>
      </c>
      <c r="AX1208" s="112" t="s">
        <v>3044</v>
      </c>
      <c r="AY1208" s="114"/>
      <c r="BA1208" s="114"/>
    </row>
    <row r="1209" spans="1:53" ht="19.5" x14ac:dyDescent="0.25">
      <c r="A1209" s="280" t="s">
        <v>3045</v>
      </c>
      <c r="B1209" s="281" t="s">
        <v>3046</v>
      </c>
      <c r="C1209" s="282"/>
      <c r="D1209" s="283"/>
      <c r="E1209" s="284" t="s">
        <v>3047</v>
      </c>
      <c r="F1209" s="284"/>
      <c r="G1209" s="284"/>
      <c r="H1209" s="285" t="s">
        <v>526</v>
      </c>
      <c r="I1209" s="303">
        <v>14</v>
      </c>
      <c r="J1209" s="287">
        <v>134.47</v>
      </c>
      <c r="K1209" s="287">
        <v>1882.58</v>
      </c>
      <c r="L1209" s="287" t="s">
        <v>200</v>
      </c>
      <c r="M1209" s="287">
        <v>376.52</v>
      </c>
      <c r="N1209" s="287">
        <v>2259.1</v>
      </c>
      <c r="O1209" s="288"/>
      <c r="AU1209" s="114"/>
      <c r="AV1209" s="115"/>
      <c r="AW1209" s="112" t="s">
        <v>3046</v>
      </c>
      <c r="AX1209" s="112" t="s">
        <v>3047</v>
      </c>
      <c r="AY1209" s="114"/>
      <c r="BA1209" s="114"/>
    </row>
    <row r="1210" spans="1:53" ht="19.5" x14ac:dyDescent="0.25">
      <c r="A1210" s="280" t="s">
        <v>3048</v>
      </c>
      <c r="B1210" s="281" t="s">
        <v>3049</v>
      </c>
      <c r="C1210" s="282"/>
      <c r="D1210" s="283"/>
      <c r="E1210" s="284" t="s">
        <v>3050</v>
      </c>
      <c r="F1210" s="284"/>
      <c r="G1210" s="284"/>
      <c r="H1210" s="285" t="s">
        <v>526</v>
      </c>
      <c r="I1210" s="303">
        <v>14</v>
      </c>
      <c r="J1210" s="287">
        <v>1306.27</v>
      </c>
      <c r="K1210" s="287">
        <v>18287.78</v>
      </c>
      <c r="L1210" s="287" t="s">
        <v>200</v>
      </c>
      <c r="M1210" s="287">
        <v>3657.56</v>
      </c>
      <c r="N1210" s="287">
        <v>21945.34</v>
      </c>
      <c r="O1210" s="288"/>
      <c r="AU1210" s="114"/>
      <c r="AV1210" s="115"/>
      <c r="AW1210" s="112" t="s">
        <v>3049</v>
      </c>
      <c r="AX1210" s="112" t="s">
        <v>3050</v>
      </c>
      <c r="AY1210" s="114"/>
      <c r="BA1210" s="114"/>
    </row>
    <row r="1211" spans="1:53" ht="19.5" x14ac:dyDescent="0.25">
      <c r="A1211" s="280" t="s">
        <v>3051</v>
      </c>
      <c r="B1211" s="281" t="s">
        <v>3052</v>
      </c>
      <c r="C1211" s="282"/>
      <c r="D1211" s="283"/>
      <c r="E1211" s="284" t="s">
        <v>3053</v>
      </c>
      <c r="F1211" s="284"/>
      <c r="G1211" s="284"/>
      <c r="H1211" s="285" t="s">
        <v>526</v>
      </c>
      <c r="I1211" s="303">
        <v>14</v>
      </c>
      <c r="J1211" s="287">
        <v>1042.98</v>
      </c>
      <c r="K1211" s="287">
        <v>14601.72</v>
      </c>
      <c r="L1211" s="287" t="s">
        <v>200</v>
      </c>
      <c r="M1211" s="287">
        <v>2920.34</v>
      </c>
      <c r="N1211" s="287">
        <v>17522.060000000001</v>
      </c>
      <c r="O1211" s="288"/>
      <c r="AU1211" s="114"/>
      <c r="AV1211" s="115"/>
      <c r="AW1211" s="112" t="s">
        <v>3052</v>
      </c>
      <c r="AX1211" s="112" t="s">
        <v>3053</v>
      </c>
      <c r="AY1211" s="114"/>
      <c r="BA1211" s="114"/>
    </row>
    <row r="1212" spans="1:53" ht="19.5" x14ac:dyDescent="0.25">
      <c r="A1212" s="280" t="s">
        <v>3054</v>
      </c>
      <c r="B1212" s="281" t="s">
        <v>3055</v>
      </c>
      <c r="C1212" s="282"/>
      <c r="D1212" s="283"/>
      <c r="E1212" s="284" t="s">
        <v>3056</v>
      </c>
      <c r="F1212" s="284"/>
      <c r="G1212" s="284"/>
      <c r="H1212" s="285" t="s">
        <v>526</v>
      </c>
      <c r="I1212" s="303">
        <v>14</v>
      </c>
      <c r="J1212" s="287">
        <v>1775.22</v>
      </c>
      <c r="K1212" s="287">
        <v>24853.08</v>
      </c>
      <c r="L1212" s="287" t="s">
        <v>200</v>
      </c>
      <c r="M1212" s="287">
        <v>4970.62</v>
      </c>
      <c r="N1212" s="287">
        <v>29823.7</v>
      </c>
      <c r="O1212" s="288"/>
      <c r="AU1212" s="114"/>
      <c r="AV1212" s="115"/>
      <c r="AW1212" s="112" t="s">
        <v>3055</v>
      </c>
      <c r="AX1212" s="112" t="s">
        <v>3056</v>
      </c>
      <c r="AY1212" s="114"/>
      <c r="BA1212" s="114"/>
    </row>
    <row r="1213" spans="1:53" ht="19.5" x14ac:dyDescent="0.25">
      <c r="A1213" s="280" t="s">
        <v>3057</v>
      </c>
      <c r="B1213" s="281" t="s">
        <v>3058</v>
      </c>
      <c r="C1213" s="282"/>
      <c r="D1213" s="283"/>
      <c r="E1213" s="284" t="s">
        <v>3059</v>
      </c>
      <c r="F1213" s="284"/>
      <c r="G1213" s="284"/>
      <c r="H1213" s="285" t="s">
        <v>526</v>
      </c>
      <c r="I1213" s="303">
        <v>28</v>
      </c>
      <c r="J1213" s="287">
        <v>3993.39</v>
      </c>
      <c r="K1213" s="287">
        <v>111814.92</v>
      </c>
      <c r="L1213" s="287" t="s">
        <v>200</v>
      </c>
      <c r="M1213" s="287">
        <v>22362.98</v>
      </c>
      <c r="N1213" s="287">
        <v>134177.9</v>
      </c>
      <c r="O1213" s="288"/>
      <c r="AU1213" s="114"/>
      <c r="AV1213" s="115"/>
      <c r="AW1213" s="112" t="s">
        <v>3058</v>
      </c>
      <c r="AX1213" s="112" t="s">
        <v>3059</v>
      </c>
      <c r="AY1213" s="114"/>
      <c r="BA1213" s="114"/>
    </row>
    <row r="1214" spans="1:53" ht="19.5" x14ac:dyDescent="0.25">
      <c r="A1214" s="280" t="s">
        <v>3060</v>
      </c>
      <c r="B1214" s="281" t="s">
        <v>3061</v>
      </c>
      <c r="C1214" s="282"/>
      <c r="D1214" s="283"/>
      <c r="E1214" s="284" t="s">
        <v>3062</v>
      </c>
      <c r="F1214" s="284"/>
      <c r="G1214" s="284"/>
      <c r="H1214" s="285" t="s">
        <v>526</v>
      </c>
      <c r="I1214" s="303">
        <v>14</v>
      </c>
      <c r="J1214" s="287">
        <v>2505.19</v>
      </c>
      <c r="K1214" s="287">
        <v>35072.660000000003</v>
      </c>
      <c r="L1214" s="287" t="s">
        <v>200</v>
      </c>
      <c r="M1214" s="287">
        <v>7014.53</v>
      </c>
      <c r="N1214" s="287">
        <v>42087.19</v>
      </c>
      <c r="O1214" s="288"/>
      <c r="AU1214" s="114"/>
      <c r="AV1214" s="115"/>
      <c r="AW1214" s="112" t="s">
        <v>3061</v>
      </c>
      <c r="AX1214" s="112" t="s">
        <v>3062</v>
      </c>
      <c r="AY1214" s="114"/>
      <c r="BA1214" s="114"/>
    </row>
    <row r="1215" spans="1:53" ht="19.5" x14ac:dyDescent="0.25">
      <c r="A1215" s="280" t="s">
        <v>3063</v>
      </c>
      <c r="B1215" s="281" t="s">
        <v>3064</v>
      </c>
      <c r="C1215" s="282"/>
      <c r="D1215" s="283"/>
      <c r="E1215" s="284" t="s">
        <v>3065</v>
      </c>
      <c r="F1215" s="284"/>
      <c r="G1215" s="284"/>
      <c r="H1215" s="285" t="s">
        <v>526</v>
      </c>
      <c r="I1215" s="303">
        <v>28</v>
      </c>
      <c r="J1215" s="287">
        <v>900.6</v>
      </c>
      <c r="K1215" s="287">
        <v>25216.799999999999</v>
      </c>
      <c r="L1215" s="287" t="s">
        <v>200</v>
      </c>
      <c r="M1215" s="287">
        <v>5043.3599999999997</v>
      </c>
      <c r="N1215" s="287">
        <v>30260.16</v>
      </c>
      <c r="O1215" s="288"/>
      <c r="AU1215" s="114"/>
      <c r="AV1215" s="115"/>
      <c r="AW1215" s="112" t="s">
        <v>3064</v>
      </c>
      <c r="AX1215" s="112" t="s">
        <v>3065</v>
      </c>
      <c r="AY1215" s="114"/>
      <c r="BA1215" s="114"/>
    </row>
    <row r="1216" spans="1:53" ht="19.5" x14ac:dyDescent="0.25">
      <c r="A1216" s="280" t="s">
        <v>3066</v>
      </c>
      <c r="B1216" s="281" t="s">
        <v>3067</v>
      </c>
      <c r="C1216" s="282"/>
      <c r="D1216" s="283"/>
      <c r="E1216" s="284" t="s">
        <v>3068</v>
      </c>
      <c r="F1216" s="284"/>
      <c r="G1216" s="284"/>
      <c r="H1216" s="285" t="s">
        <v>526</v>
      </c>
      <c r="I1216" s="303">
        <v>14</v>
      </c>
      <c r="J1216" s="287">
        <v>1328.87</v>
      </c>
      <c r="K1216" s="287">
        <v>18604.18</v>
      </c>
      <c r="L1216" s="287" t="s">
        <v>200</v>
      </c>
      <c r="M1216" s="287">
        <v>3720.84</v>
      </c>
      <c r="N1216" s="287">
        <v>22325.02</v>
      </c>
      <c r="O1216" s="288"/>
      <c r="AU1216" s="114"/>
      <c r="AV1216" s="115"/>
      <c r="AW1216" s="112" t="s">
        <v>3067</v>
      </c>
      <c r="AX1216" s="112" t="s">
        <v>3068</v>
      </c>
      <c r="AY1216" s="114"/>
      <c r="BA1216" s="114"/>
    </row>
    <row r="1217" spans="1:53" ht="19.5" x14ac:dyDescent="0.25">
      <c r="A1217" s="280" t="s">
        <v>3069</v>
      </c>
      <c r="B1217" s="281" t="s">
        <v>3070</v>
      </c>
      <c r="C1217" s="282"/>
      <c r="D1217" s="283"/>
      <c r="E1217" s="284" t="s">
        <v>3071</v>
      </c>
      <c r="F1217" s="284"/>
      <c r="G1217" s="284"/>
      <c r="H1217" s="285" t="s">
        <v>526</v>
      </c>
      <c r="I1217" s="303">
        <v>14</v>
      </c>
      <c r="J1217" s="287">
        <v>9576.69</v>
      </c>
      <c r="K1217" s="287">
        <v>134073.66</v>
      </c>
      <c r="L1217" s="287" t="s">
        <v>200</v>
      </c>
      <c r="M1217" s="287">
        <v>26814.73</v>
      </c>
      <c r="N1217" s="287">
        <v>160888.39000000001</v>
      </c>
      <c r="O1217" s="288"/>
      <c r="AU1217" s="114"/>
      <c r="AV1217" s="115"/>
      <c r="AW1217" s="112" t="s">
        <v>3070</v>
      </c>
      <c r="AX1217" s="112" t="s">
        <v>3071</v>
      </c>
      <c r="AY1217" s="114"/>
      <c r="BA1217" s="114"/>
    </row>
    <row r="1218" spans="1:53" ht="19.5" x14ac:dyDescent="0.25">
      <c r="A1218" s="280" t="s">
        <v>3072</v>
      </c>
      <c r="B1218" s="281" t="s">
        <v>3073</v>
      </c>
      <c r="C1218" s="282"/>
      <c r="D1218" s="283"/>
      <c r="E1218" s="284" t="s">
        <v>3074</v>
      </c>
      <c r="F1218" s="284"/>
      <c r="G1218" s="284"/>
      <c r="H1218" s="285" t="s">
        <v>526</v>
      </c>
      <c r="I1218" s="303">
        <v>14</v>
      </c>
      <c r="J1218" s="287">
        <v>3907.51</v>
      </c>
      <c r="K1218" s="287">
        <v>54705.14</v>
      </c>
      <c r="L1218" s="287" t="s">
        <v>200</v>
      </c>
      <c r="M1218" s="287">
        <v>10941.03</v>
      </c>
      <c r="N1218" s="287">
        <v>65646.17</v>
      </c>
      <c r="O1218" s="288"/>
      <c r="AU1218" s="114"/>
      <c r="AV1218" s="115"/>
      <c r="AW1218" s="112" t="s">
        <v>3073</v>
      </c>
      <c r="AX1218" s="112" t="s">
        <v>3074</v>
      </c>
      <c r="AY1218" s="114"/>
      <c r="BA1218" s="114"/>
    </row>
    <row r="1219" spans="1:53" ht="19.5" x14ac:dyDescent="0.25">
      <c r="A1219" s="280" t="s">
        <v>3075</v>
      </c>
      <c r="B1219" s="281" t="s">
        <v>3076</v>
      </c>
      <c r="C1219" s="282"/>
      <c r="D1219" s="283"/>
      <c r="E1219" s="284" t="s">
        <v>3077</v>
      </c>
      <c r="F1219" s="284"/>
      <c r="G1219" s="284"/>
      <c r="H1219" s="285" t="s">
        <v>526</v>
      </c>
      <c r="I1219" s="303">
        <v>28</v>
      </c>
      <c r="J1219" s="287">
        <v>576.29999999999995</v>
      </c>
      <c r="K1219" s="287">
        <v>16136.4</v>
      </c>
      <c r="L1219" s="287" t="s">
        <v>200</v>
      </c>
      <c r="M1219" s="287">
        <v>3227.28</v>
      </c>
      <c r="N1219" s="287">
        <v>19363.68</v>
      </c>
      <c r="O1219" s="288"/>
      <c r="AU1219" s="114"/>
      <c r="AV1219" s="115"/>
      <c r="AW1219" s="112" t="s">
        <v>3076</v>
      </c>
      <c r="AX1219" s="112" t="s">
        <v>3077</v>
      </c>
      <c r="AY1219" s="114"/>
      <c r="BA1219" s="114"/>
    </row>
    <row r="1220" spans="1:53" ht="19.5" x14ac:dyDescent="0.25">
      <c r="A1220" s="280" t="s">
        <v>3078</v>
      </c>
      <c r="B1220" s="281" t="s">
        <v>3079</v>
      </c>
      <c r="C1220" s="282"/>
      <c r="D1220" s="283"/>
      <c r="E1220" s="284" t="s">
        <v>3080</v>
      </c>
      <c r="F1220" s="284"/>
      <c r="G1220" s="284"/>
      <c r="H1220" s="285" t="s">
        <v>526</v>
      </c>
      <c r="I1220" s="303">
        <v>14</v>
      </c>
      <c r="J1220" s="287">
        <v>403.41</v>
      </c>
      <c r="K1220" s="287">
        <v>5647.74</v>
      </c>
      <c r="L1220" s="287" t="s">
        <v>200</v>
      </c>
      <c r="M1220" s="287">
        <v>1129.55</v>
      </c>
      <c r="N1220" s="287">
        <v>6777.29</v>
      </c>
      <c r="O1220" s="288"/>
      <c r="AU1220" s="114"/>
      <c r="AV1220" s="115"/>
      <c r="AW1220" s="112" t="s">
        <v>3079</v>
      </c>
      <c r="AX1220" s="112" t="s">
        <v>3080</v>
      </c>
      <c r="AY1220" s="114"/>
      <c r="BA1220" s="114"/>
    </row>
    <row r="1221" spans="1:53" ht="19.5" x14ac:dyDescent="0.25">
      <c r="A1221" s="280" t="s">
        <v>3081</v>
      </c>
      <c r="B1221" s="281" t="s">
        <v>3082</v>
      </c>
      <c r="C1221" s="282"/>
      <c r="D1221" s="283"/>
      <c r="E1221" s="284" t="s">
        <v>3083</v>
      </c>
      <c r="F1221" s="284"/>
      <c r="G1221" s="284"/>
      <c r="H1221" s="285" t="s">
        <v>526</v>
      </c>
      <c r="I1221" s="303">
        <v>14</v>
      </c>
      <c r="J1221" s="287">
        <v>1369.55</v>
      </c>
      <c r="K1221" s="287">
        <v>19173.7</v>
      </c>
      <c r="L1221" s="287" t="s">
        <v>200</v>
      </c>
      <c r="M1221" s="287">
        <v>3834.74</v>
      </c>
      <c r="N1221" s="287">
        <v>23008.44</v>
      </c>
      <c r="O1221" s="288"/>
      <c r="AU1221" s="114"/>
      <c r="AV1221" s="115"/>
      <c r="AW1221" s="112" t="s">
        <v>3082</v>
      </c>
      <c r="AX1221" s="112" t="s">
        <v>3083</v>
      </c>
      <c r="AY1221" s="114"/>
      <c r="BA1221" s="114"/>
    </row>
    <row r="1222" spans="1:53" ht="19.5" x14ac:dyDescent="0.25">
      <c r="A1222" s="280" t="s">
        <v>3084</v>
      </c>
      <c r="B1222" s="281" t="s">
        <v>3085</v>
      </c>
      <c r="C1222" s="282"/>
      <c r="D1222" s="283"/>
      <c r="E1222" s="284" t="s">
        <v>3086</v>
      </c>
      <c r="F1222" s="284"/>
      <c r="G1222" s="284"/>
      <c r="H1222" s="285" t="s">
        <v>526</v>
      </c>
      <c r="I1222" s="303">
        <v>14</v>
      </c>
      <c r="J1222" s="287">
        <v>1744.71</v>
      </c>
      <c r="K1222" s="287">
        <v>24425.94</v>
      </c>
      <c r="L1222" s="287" t="s">
        <v>200</v>
      </c>
      <c r="M1222" s="287">
        <v>4885.1899999999996</v>
      </c>
      <c r="N1222" s="287">
        <v>29311.13</v>
      </c>
      <c r="O1222" s="288"/>
      <c r="AU1222" s="114"/>
      <c r="AV1222" s="115"/>
      <c r="AW1222" s="112" t="s">
        <v>3085</v>
      </c>
      <c r="AX1222" s="112" t="s">
        <v>3086</v>
      </c>
      <c r="AY1222" s="114"/>
      <c r="BA1222" s="114"/>
    </row>
    <row r="1223" spans="1:53" ht="19.5" x14ac:dyDescent="0.25">
      <c r="A1223" s="280" t="s">
        <v>3087</v>
      </c>
      <c r="B1223" s="281" t="s">
        <v>3088</v>
      </c>
      <c r="C1223" s="282"/>
      <c r="D1223" s="283"/>
      <c r="E1223" s="284" t="s">
        <v>3089</v>
      </c>
      <c r="F1223" s="284"/>
      <c r="G1223" s="284"/>
      <c r="H1223" s="285" t="s">
        <v>526</v>
      </c>
      <c r="I1223" s="303">
        <v>14</v>
      </c>
      <c r="J1223" s="287">
        <v>6147.16</v>
      </c>
      <c r="K1223" s="287">
        <v>86060.24</v>
      </c>
      <c r="L1223" s="287" t="s">
        <v>200</v>
      </c>
      <c r="M1223" s="287">
        <v>17212.05</v>
      </c>
      <c r="N1223" s="287">
        <v>103272.29</v>
      </c>
      <c r="O1223" s="288"/>
      <c r="AU1223" s="114"/>
      <c r="AV1223" s="115"/>
      <c r="AW1223" s="112" t="s">
        <v>3088</v>
      </c>
      <c r="AX1223" s="112" t="s">
        <v>3089</v>
      </c>
      <c r="AY1223" s="114"/>
      <c r="BA1223" s="114"/>
    </row>
    <row r="1224" spans="1:53" ht="19.5" x14ac:dyDescent="0.25">
      <c r="A1224" s="280" t="s">
        <v>3090</v>
      </c>
      <c r="B1224" s="281" t="s">
        <v>3091</v>
      </c>
      <c r="C1224" s="282"/>
      <c r="D1224" s="283"/>
      <c r="E1224" s="284" t="s">
        <v>3092</v>
      </c>
      <c r="F1224" s="284"/>
      <c r="G1224" s="284"/>
      <c r="H1224" s="285" t="s">
        <v>526</v>
      </c>
      <c r="I1224" s="303">
        <v>14</v>
      </c>
      <c r="J1224" s="287">
        <v>919.81</v>
      </c>
      <c r="K1224" s="287">
        <v>12877.34</v>
      </c>
      <c r="L1224" s="287" t="s">
        <v>200</v>
      </c>
      <c r="M1224" s="287">
        <v>2575.4699999999998</v>
      </c>
      <c r="N1224" s="287">
        <v>15452.81</v>
      </c>
      <c r="O1224" s="288"/>
      <c r="AU1224" s="114"/>
      <c r="AV1224" s="115"/>
      <c r="AW1224" s="112" t="s">
        <v>3091</v>
      </c>
      <c r="AX1224" s="112" t="s">
        <v>3092</v>
      </c>
      <c r="AY1224" s="114"/>
      <c r="BA1224" s="114"/>
    </row>
    <row r="1225" spans="1:53" ht="19.5" x14ac:dyDescent="0.25">
      <c r="A1225" s="280" t="s">
        <v>3093</v>
      </c>
      <c r="B1225" s="281" t="s">
        <v>3094</v>
      </c>
      <c r="C1225" s="282"/>
      <c r="D1225" s="283"/>
      <c r="E1225" s="284" t="s">
        <v>3095</v>
      </c>
      <c r="F1225" s="284"/>
      <c r="G1225" s="284"/>
      <c r="H1225" s="285" t="s">
        <v>526</v>
      </c>
      <c r="I1225" s="303">
        <v>14</v>
      </c>
      <c r="J1225" s="287">
        <v>1183.0999999999999</v>
      </c>
      <c r="K1225" s="287">
        <v>16563.400000000001</v>
      </c>
      <c r="L1225" s="287" t="s">
        <v>200</v>
      </c>
      <c r="M1225" s="287">
        <v>3312.68</v>
      </c>
      <c r="N1225" s="287">
        <v>19876.080000000002</v>
      </c>
      <c r="O1225" s="288"/>
      <c r="AU1225" s="114"/>
      <c r="AV1225" s="115"/>
      <c r="AW1225" s="112" t="s">
        <v>3094</v>
      </c>
      <c r="AX1225" s="112" t="s">
        <v>3095</v>
      </c>
      <c r="AY1225" s="114"/>
      <c r="BA1225" s="114"/>
    </row>
    <row r="1226" spans="1:53" ht="19.5" x14ac:dyDescent="0.25">
      <c r="A1226" s="280" t="s">
        <v>3096</v>
      </c>
      <c r="B1226" s="281" t="s">
        <v>3097</v>
      </c>
      <c r="C1226" s="282"/>
      <c r="D1226" s="283"/>
      <c r="E1226" s="284" t="s">
        <v>3098</v>
      </c>
      <c r="F1226" s="284"/>
      <c r="G1226" s="284"/>
      <c r="H1226" s="285" t="s">
        <v>526</v>
      </c>
      <c r="I1226" s="303">
        <v>14</v>
      </c>
      <c r="J1226" s="287">
        <v>2209.14</v>
      </c>
      <c r="K1226" s="287">
        <v>30927.96</v>
      </c>
      <c r="L1226" s="287" t="s">
        <v>200</v>
      </c>
      <c r="M1226" s="287">
        <v>6185.59</v>
      </c>
      <c r="N1226" s="287">
        <v>37113.550000000003</v>
      </c>
      <c r="O1226" s="288"/>
      <c r="AU1226" s="114"/>
      <c r="AV1226" s="115"/>
      <c r="AW1226" s="112" t="s">
        <v>3097</v>
      </c>
      <c r="AX1226" s="112" t="s">
        <v>3098</v>
      </c>
      <c r="AY1226" s="114"/>
      <c r="BA1226" s="114"/>
    </row>
    <row r="1227" spans="1:53" ht="19.5" x14ac:dyDescent="0.25">
      <c r="A1227" s="280" t="s">
        <v>3099</v>
      </c>
      <c r="B1227" s="281" t="s">
        <v>3100</v>
      </c>
      <c r="C1227" s="282"/>
      <c r="D1227" s="283"/>
      <c r="E1227" s="284" t="s">
        <v>3101</v>
      </c>
      <c r="F1227" s="284"/>
      <c r="G1227" s="284"/>
      <c r="H1227" s="285" t="s">
        <v>526</v>
      </c>
      <c r="I1227" s="303">
        <v>14</v>
      </c>
      <c r="J1227" s="287">
        <v>8452.34</v>
      </c>
      <c r="K1227" s="287">
        <v>118332.76</v>
      </c>
      <c r="L1227" s="287" t="s">
        <v>200</v>
      </c>
      <c r="M1227" s="287">
        <v>23666.55</v>
      </c>
      <c r="N1227" s="287">
        <v>141999.31</v>
      </c>
      <c r="O1227" s="288"/>
      <c r="AU1227" s="114"/>
      <c r="AV1227" s="115"/>
      <c r="AW1227" s="112" t="s">
        <v>3100</v>
      </c>
      <c r="AX1227" s="112" t="s">
        <v>3101</v>
      </c>
      <c r="AY1227" s="114"/>
      <c r="BA1227" s="114"/>
    </row>
    <row r="1228" spans="1:53" ht="19.5" x14ac:dyDescent="0.25">
      <c r="A1228" s="280" t="s">
        <v>3102</v>
      </c>
      <c r="B1228" s="281" t="s">
        <v>3103</v>
      </c>
      <c r="C1228" s="282"/>
      <c r="D1228" s="283"/>
      <c r="E1228" s="284" t="s">
        <v>3104</v>
      </c>
      <c r="F1228" s="284"/>
      <c r="G1228" s="284"/>
      <c r="H1228" s="285" t="s">
        <v>526</v>
      </c>
      <c r="I1228" s="303">
        <v>14</v>
      </c>
      <c r="J1228" s="287">
        <v>4226.17</v>
      </c>
      <c r="K1228" s="287">
        <v>59166.38</v>
      </c>
      <c r="L1228" s="287" t="s">
        <v>200</v>
      </c>
      <c r="M1228" s="287">
        <v>11833.28</v>
      </c>
      <c r="N1228" s="287">
        <v>70999.66</v>
      </c>
      <c r="O1228" s="288"/>
      <c r="AU1228" s="114"/>
      <c r="AV1228" s="115"/>
      <c r="AW1228" s="112" t="s">
        <v>3103</v>
      </c>
      <c r="AX1228" s="112" t="s">
        <v>3104</v>
      </c>
      <c r="AY1228" s="114"/>
      <c r="BA1228" s="114"/>
    </row>
    <row r="1229" spans="1:53" ht="19.5" x14ac:dyDescent="0.25">
      <c r="A1229" s="280" t="s">
        <v>3105</v>
      </c>
      <c r="B1229" s="281" t="s">
        <v>3106</v>
      </c>
      <c r="C1229" s="282"/>
      <c r="D1229" s="283"/>
      <c r="E1229" s="284" t="s">
        <v>3107</v>
      </c>
      <c r="F1229" s="284"/>
      <c r="G1229" s="284"/>
      <c r="H1229" s="285" t="s">
        <v>526</v>
      </c>
      <c r="I1229" s="303">
        <v>140</v>
      </c>
      <c r="J1229" s="287">
        <v>471.21</v>
      </c>
      <c r="K1229" s="287">
        <v>65969.399999999994</v>
      </c>
      <c r="L1229" s="287" t="s">
        <v>200</v>
      </c>
      <c r="M1229" s="287">
        <v>13193.88</v>
      </c>
      <c r="N1229" s="287">
        <v>79163.28</v>
      </c>
      <c r="O1229" s="288"/>
      <c r="AU1229" s="114"/>
      <c r="AV1229" s="115"/>
      <c r="AW1229" s="112" t="s">
        <v>3106</v>
      </c>
      <c r="AX1229" s="112" t="s">
        <v>3107</v>
      </c>
      <c r="AY1229" s="114"/>
      <c r="BA1229" s="114"/>
    </row>
    <row r="1230" spans="1:53" ht="19.5" x14ac:dyDescent="0.25">
      <c r="A1230" s="280" t="s">
        <v>3108</v>
      </c>
      <c r="B1230" s="281" t="s">
        <v>3109</v>
      </c>
      <c r="C1230" s="282"/>
      <c r="D1230" s="283"/>
      <c r="E1230" s="284" t="s">
        <v>3110</v>
      </c>
      <c r="F1230" s="284"/>
      <c r="G1230" s="284"/>
      <c r="H1230" s="285" t="s">
        <v>526</v>
      </c>
      <c r="I1230" s="303">
        <v>28</v>
      </c>
      <c r="J1230" s="287">
        <v>299.45</v>
      </c>
      <c r="K1230" s="287">
        <v>8384.6</v>
      </c>
      <c r="L1230" s="287" t="s">
        <v>200</v>
      </c>
      <c r="M1230" s="287">
        <v>1676.92</v>
      </c>
      <c r="N1230" s="287">
        <v>10061.52</v>
      </c>
      <c r="O1230" s="288"/>
      <c r="AU1230" s="114"/>
      <c r="AV1230" s="115"/>
      <c r="AW1230" s="112" t="s">
        <v>3109</v>
      </c>
      <c r="AX1230" s="112" t="s">
        <v>3110</v>
      </c>
      <c r="AY1230" s="114"/>
      <c r="BA1230" s="114"/>
    </row>
    <row r="1231" spans="1:53" ht="19.5" x14ac:dyDescent="0.25">
      <c r="A1231" s="280" t="s">
        <v>3111</v>
      </c>
      <c r="B1231" s="281" t="s">
        <v>3112</v>
      </c>
      <c r="C1231" s="282"/>
      <c r="D1231" s="283"/>
      <c r="E1231" s="284" t="s">
        <v>3113</v>
      </c>
      <c r="F1231" s="284"/>
      <c r="G1231" s="284"/>
      <c r="H1231" s="285" t="s">
        <v>526</v>
      </c>
      <c r="I1231" s="303">
        <v>28</v>
      </c>
      <c r="J1231" s="287">
        <v>342.39</v>
      </c>
      <c r="K1231" s="287">
        <v>9586.92</v>
      </c>
      <c r="L1231" s="287" t="s">
        <v>200</v>
      </c>
      <c r="M1231" s="287">
        <v>1917.38</v>
      </c>
      <c r="N1231" s="287">
        <v>11504.3</v>
      </c>
      <c r="O1231" s="288"/>
      <c r="AU1231" s="114"/>
      <c r="AV1231" s="115"/>
      <c r="AW1231" s="112" t="s">
        <v>3112</v>
      </c>
      <c r="AX1231" s="112" t="s">
        <v>3113</v>
      </c>
      <c r="AY1231" s="114"/>
      <c r="BA1231" s="114"/>
    </row>
    <row r="1232" spans="1:53" ht="19.5" x14ac:dyDescent="0.25">
      <c r="A1232" s="280" t="s">
        <v>3114</v>
      </c>
      <c r="B1232" s="281" t="s">
        <v>3115</v>
      </c>
      <c r="C1232" s="282"/>
      <c r="D1232" s="283"/>
      <c r="E1232" s="284" t="s">
        <v>3116</v>
      </c>
      <c r="F1232" s="284"/>
      <c r="G1232" s="284"/>
      <c r="H1232" s="285" t="s">
        <v>526</v>
      </c>
      <c r="I1232" s="303">
        <v>14</v>
      </c>
      <c r="J1232" s="287">
        <v>384.2</v>
      </c>
      <c r="K1232" s="287">
        <v>5378.8</v>
      </c>
      <c r="L1232" s="287" t="s">
        <v>200</v>
      </c>
      <c r="M1232" s="287">
        <v>1075.76</v>
      </c>
      <c r="N1232" s="287">
        <v>6454.56</v>
      </c>
      <c r="O1232" s="288"/>
      <c r="AU1232" s="114"/>
      <c r="AV1232" s="115"/>
      <c r="AW1232" s="112" t="s">
        <v>3115</v>
      </c>
      <c r="AX1232" s="112" t="s">
        <v>3116</v>
      </c>
      <c r="AY1232" s="114"/>
      <c r="BA1232" s="114"/>
    </row>
    <row r="1233" spans="1:53" ht="19.5" x14ac:dyDescent="0.25">
      <c r="A1233" s="280" t="s">
        <v>3117</v>
      </c>
      <c r="B1233" s="281" t="s">
        <v>3118</v>
      </c>
      <c r="C1233" s="282"/>
      <c r="D1233" s="283"/>
      <c r="E1233" s="284" t="s">
        <v>3119</v>
      </c>
      <c r="F1233" s="284"/>
      <c r="G1233" s="284"/>
      <c r="H1233" s="285" t="s">
        <v>526</v>
      </c>
      <c r="I1233" s="303">
        <v>14</v>
      </c>
      <c r="J1233" s="287">
        <v>2919.9</v>
      </c>
      <c r="K1233" s="287">
        <v>40878.6</v>
      </c>
      <c r="L1233" s="287" t="s">
        <v>200</v>
      </c>
      <c r="M1233" s="287">
        <v>8175.72</v>
      </c>
      <c r="N1233" s="287">
        <v>49054.32</v>
      </c>
      <c r="O1233" s="288"/>
      <c r="AU1233" s="114"/>
      <c r="AV1233" s="115"/>
      <c r="AW1233" s="112" t="s">
        <v>3118</v>
      </c>
      <c r="AX1233" s="112" t="s">
        <v>3119</v>
      </c>
      <c r="AY1233" s="114"/>
      <c r="BA1233" s="114"/>
    </row>
    <row r="1234" spans="1:53" ht="19.5" x14ac:dyDescent="0.25">
      <c r="A1234" s="280" t="s">
        <v>3120</v>
      </c>
      <c r="B1234" s="281" t="s">
        <v>3121</v>
      </c>
      <c r="C1234" s="282"/>
      <c r="D1234" s="283"/>
      <c r="E1234" s="284" t="s">
        <v>3122</v>
      </c>
      <c r="F1234" s="284"/>
      <c r="G1234" s="284"/>
      <c r="H1234" s="285" t="s">
        <v>526</v>
      </c>
      <c r="I1234" s="303">
        <v>14</v>
      </c>
      <c r="J1234" s="287">
        <v>960.49</v>
      </c>
      <c r="K1234" s="287">
        <v>13446.86</v>
      </c>
      <c r="L1234" s="287" t="s">
        <v>200</v>
      </c>
      <c r="M1234" s="287">
        <v>2689.37</v>
      </c>
      <c r="N1234" s="287">
        <v>16136.23</v>
      </c>
      <c r="O1234" s="288"/>
      <c r="AU1234" s="114"/>
      <c r="AV1234" s="115"/>
      <c r="AW1234" s="112" t="s">
        <v>3121</v>
      </c>
      <c r="AX1234" s="112" t="s">
        <v>3122</v>
      </c>
      <c r="AY1234" s="114"/>
      <c r="BA1234" s="114"/>
    </row>
    <row r="1235" spans="1:53" ht="19.5" x14ac:dyDescent="0.25">
      <c r="A1235" s="280" t="s">
        <v>3123</v>
      </c>
      <c r="B1235" s="281" t="s">
        <v>3124</v>
      </c>
      <c r="C1235" s="282"/>
      <c r="D1235" s="283"/>
      <c r="E1235" s="284" t="s">
        <v>3125</v>
      </c>
      <c r="F1235" s="284"/>
      <c r="G1235" s="284"/>
      <c r="H1235" s="285" t="s">
        <v>526</v>
      </c>
      <c r="I1235" s="303">
        <v>1</v>
      </c>
      <c r="J1235" s="287">
        <v>214698.49</v>
      </c>
      <c r="K1235" s="287">
        <v>214698.49</v>
      </c>
      <c r="L1235" s="287" t="s">
        <v>200</v>
      </c>
      <c r="M1235" s="287">
        <v>42939.7</v>
      </c>
      <c r="N1235" s="287">
        <v>257638.19</v>
      </c>
      <c r="O1235" s="288"/>
      <c r="AU1235" s="114"/>
      <c r="AV1235" s="115"/>
      <c r="AW1235" s="112" t="s">
        <v>3124</v>
      </c>
      <c r="AX1235" s="112" t="s">
        <v>3125</v>
      </c>
      <c r="AY1235" s="114"/>
      <c r="BA1235" s="114"/>
    </row>
    <row r="1236" spans="1:53" ht="19.5" x14ac:dyDescent="0.25">
      <c r="A1236" s="280" t="s">
        <v>3126</v>
      </c>
      <c r="B1236" s="281" t="s">
        <v>3127</v>
      </c>
      <c r="C1236" s="282"/>
      <c r="D1236" s="283"/>
      <c r="E1236" s="284" t="s">
        <v>3128</v>
      </c>
      <c r="F1236" s="284"/>
      <c r="G1236" s="284"/>
      <c r="H1236" s="285" t="s">
        <v>526</v>
      </c>
      <c r="I1236" s="303">
        <v>14</v>
      </c>
      <c r="J1236" s="287">
        <v>1267.8599999999999</v>
      </c>
      <c r="K1236" s="287">
        <v>17750.04</v>
      </c>
      <c r="L1236" s="287" t="s">
        <v>200</v>
      </c>
      <c r="M1236" s="287">
        <v>3550.01</v>
      </c>
      <c r="N1236" s="287">
        <v>21300.05</v>
      </c>
      <c r="O1236" s="288"/>
      <c r="AU1236" s="114"/>
      <c r="AV1236" s="115"/>
      <c r="AW1236" s="112" t="s">
        <v>3127</v>
      </c>
      <c r="AX1236" s="112" t="s">
        <v>3128</v>
      </c>
      <c r="AY1236" s="114"/>
      <c r="BA1236" s="114"/>
    </row>
    <row r="1237" spans="1:53" ht="19.5" x14ac:dyDescent="0.25">
      <c r="A1237" s="280" t="s">
        <v>3129</v>
      </c>
      <c r="B1237" s="281" t="s">
        <v>3130</v>
      </c>
      <c r="C1237" s="282"/>
      <c r="D1237" s="283"/>
      <c r="E1237" s="284" t="s">
        <v>3131</v>
      </c>
      <c r="F1237" s="284"/>
      <c r="G1237" s="284"/>
      <c r="H1237" s="285" t="s">
        <v>526</v>
      </c>
      <c r="I1237" s="303">
        <v>2</v>
      </c>
      <c r="J1237" s="287">
        <v>6592.37</v>
      </c>
      <c r="K1237" s="287">
        <v>13184.74</v>
      </c>
      <c r="L1237" s="287" t="s">
        <v>200</v>
      </c>
      <c r="M1237" s="287">
        <v>2636.95</v>
      </c>
      <c r="N1237" s="287">
        <v>15821.69</v>
      </c>
      <c r="O1237" s="288"/>
      <c r="AU1237" s="114"/>
      <c r="AV1237" s="115"/>
      <c r="AW1237" s="112" t="s">
        <v>3130</v>
      </c>
      <c r="AX1237" s="112" t="s">
        <v>3131</v>
      </c>
      <c r="AY1237" s="114"/>
      <c r="BA1237" s="114"/>
    </row>
    <row r="1238" spans="1:53" ht="19.5" x14ac:dyDescent="0.25">
      <c r="A1238" s="280" t="s">
        <v>3132</v>
      </c>
      <c r="B1238" s="281" t="s">
        <v>3133</v>
      </c>
      <c r="C1238" s="282"/>
      <c r="D1238" s="283"/>
      <c r="E1238" s="284" t="s">
        <v>3134</v>
      </c>
      <c r="F1238" s="284"/>
      <c r="G1238" s="284"/>
      <c r="H1238" s="285" t="s">
        <v>526</v>
      </c>
      <c r="I1238" s="303">
        <v>9</v>
      </c>
      <c r="J1238" s="287">
        <v>8732.58</v>
      </c>
      <c r="K1238" s="287">
        <v>78593.22</v>
      </c>
      <c r="L1238" s="287" t="s">
        <v>200</v>
      </c>
      <c r="M1238" s="287">
        <v>15718.64</v>
      </c>
      <c r="N1238" s="287">
        <v>94311.86</v>
      </c>
      <c r="O1238" s="288"/>
      <c r="AU1238" s="114"/>
      <c r="AV1238" s="115"/>
      <c r="AW1238" s="112" t="s">
        <v>3133</v>
      </c>
      <c r="AX1238" s="112" t="s">
        <v>3134</v>
      </c>
      <c r="AY1238" s="114"/>
      <c r="BA1238" s="114"/>
    </row>
    <row r="1239" spans="1:53" ht="19.5" x14ac:dyDescent="0.25">
      <c r="A1239" s="280" t="s">
        <v>3135</v>
      </c>
      <c r="B1239" s="281" t="s">
        <v>3136</v>
      </c>
      <c r="C1239" s="282"/>
      <c r="D1239" s="283"/>
      <c r="E1239" s="284" t="s">
        <v>3137</v>
      </c>
      <c r="F1239" s="284"/>
      <c r="G1239" s="284"/>
      <c r="H1239" s="285" t="s">
        <v>526</v>
      </c>
      <c r="I1239" s="303">
        <v>5</v>
      </c>
      <c r="J1239" s="287">
        <v>13185.88</v>
      </c>
      <c r="K1239" s="287">
        <v>65929.399999999994</v>
      </c>
      <c r="L1239" s="287" t="s">
        <v>200</v>
      </c>
      <c r="M1239" s="287">
        <v>13185.88</v>
      </c>
      <c r="N1239" s="287">
        <v>79115.28</v>
      </c>
      <c r="O1239" s="288"/>
      <c r="AU1239" s="114"/>
      <c r="AV1239" s="115"/>
      <c r="AW1239" s="112" t="s">
        <v>3136</v>
      </c>
      <c r="AX1239" s="112" t="s">
        <v>3137</v>
      </c>
      <c r="AY1239" s="114"/>
      <c r="BA1239" s="114"/>
    </row>
    <row r="1240" spans="1:53" ht="19.5" x14ac:dyDescent="0.25">
      <c r="A1240" s="280" t="s">
        <v>3138</v>
      </c>
      <c r="B1240" s="281" t="s">
        <v>3139</v>
      </c>
      <c r="C1240" s="282"/>
      <c r="D1240" s="283"/>
      <c r="E1240" s="284" t="s">
        <v>3140</v>
      </c>
      <c r="F1240" s="284"/>
      <c r="G1240" s="284"/>
      <c r="H1240" s="285" t="s">
        <v>526</v>
      </c>
      <c r="I1240" s="303">
        <v>1</v>
      </c>
      <c r="J1240" s="287">
        <v>26371.77</v>
      </c>
      <c r="K1240" s="287">
        <v>26371.77</v>
      </c>
      <c r="L1240" s="287" t="s">
        <v>200</v>
      </c>
      <c r="M1240" s="287">
        <v>5274.35</v>
      </c>
      <c r="N1240" s="287">
        <v>31646.12</v>
      </c>
      <c r="O1240" s="288"/>
      <c r="AU1240" s="114"/>
      <c r="AV1240" s="115"/>
      <c r="AW1240" s="112" t="s">
        <v>3139</v>
      </c>
      <c r="AX1240" s="112" t="s">
        <v>3140</v>
      </c>
      <c r="AY1240" s="114"/>
      <c r="BA1240" s="114"/>
    </row>
    <row r="1241" spans="1:53" ht="19.5" x14ac:dyDescent="0.25">
      <c r="A1241" s="280" t="s">
        <v>3141</v>
      </c>
      <c r="B1241" s="281" t="s">
        <v>3142</v>
      </c>
      <c r="C1241" s="282"/>
      <c r="D1241" s="283"/>
      <c r="E1241" s="284" t="s">
        <v>3143</v>
      </c>
      <c r="F1241" s="284"/>
      <c r="G1241" s="284"/>
      <c r="H1241" s="285" t="s">
        <v>526</v>
      </c>
      <c r="I1241" s="303">
        <v>18</v>
      </c>
      <c r="J1241" s="287">
        <v>10046.76</v>
      </c>
      <c r="K1241" s="287">
        <v>180841.68</v>
      </c>
      <c r="L1241" s="287" t="s">
        <v>200</v>
      </c>
      <c r="M1241" s="287">
        <v>36168.339999999997</v>
      </c>
      <c r="N1241" s="287">
        <v>217010.02</v>
      </c>
      <c r="O1241" s="288"/>
      <c r="AU1241" s="114"/>
      <c r="AV1241" s="115"/>
      <c r="AW1241" s="112" t="s">
        <v>3142</v>
      </c>
      <c r="AX1241" s="112" t="s">
        <v>3143</v>
      </c>
      <c r="AY1241" s="114"/>
      <c r="BA1241" s="114"/>
    </row>
    <row r="1242" spans="1:53" ht="19.5" x14ac:dyDescent="0.25">
      <c r="A1242" s="280" t="s">
        <v>3144</v>
      </c>
      <c r="B1242" s="281" t="s">
        <v>3145</v>
      </c>
      <c r="C1242" s="282"/>
      <c r="D1242" s="283"/>
      <c r="E1242" s="284" t="s">
        <v>3146</v>
      </c>
      <c r="F1242" s="284"/>
      <c r="G1242" s="284"/>
      <c r="H1242" s="285" t="s">
        <v>526</v>
      </c>
      <c r="I1242" s="303">
        <v>17</v>
      </c>
      <c r="J1242" s="287">
        <v>15068.45</v>
      </c>
      <c r="K1242" s="287">
        <v>256163.65</v>
      </c>
      <c r="L1242" s="287" t="s">
        <v>200</v>
      </c>
      <c r="M1242" s="287">
        <v>51232.73</v>
      </c>
      <c r="N1242" s="287">
        <v>307396.38</v>
      </c>
      <c r="O1242" s="288"/>
      <c r="AU1242" s="114"/>
      <c r="AV1242" s="115"/>
      <c r="AW1242" s="112" t="s">
        <v>3145</v>
      </c>
      <c r="AX1242" s="112" t="s">
        <v>3146</v>
      </c>
      <c r="AY1242" s="114"/>
      <c r="BA1242" s="114"/>
    </row>
    <row r="1243" spans="1:53" ht="19.5" x14ac:dyDescent="0.25">
      <c r="A1243" s="280" t="s">
        <v>3147</v>
      </c>
      <c r="B1243" s="281" t="s">
        <v>3148</v>
      </c>
      <c r="C1243" s="282"/>
      <c r="D1243" s="283"/>
      <c r="E1243" s="284" t="s">
        <v>3149</v>
      </c>
      <c r="F1243" s="284"/>
      <c r="G1243" s="284"/>
      <c r="H1243" s="285" t="s">
        <v>526</v>
      </c>
      <c r="I1243" s="303">
        <v>1</v>
      </c>
      <c r="J1243" s="287">
        <v>20082.22</v>
      </c>
      <c r="K1243" s="287">
        <v>20082.22</v>
      </c>
      <c r="L1243" s="287" t="s">
        <v>200</v>
      </c>
      <c r="M1243" s="287">
        <v>4016.44</v>
      </c>
      <c r="N1243" s="287">
        <v>24098.66</v>
      </c>
      <c r="O1243" s="288"/>
      <c r="AU1243" s="114"/>
      <c r="AV1243" s="115"/>
      <c r="AW1243" s="112" t="s">
        <v>3148</v>
      </c>
      <c r="AX1243" s="112" t="s">
        <v>3149</v>
      </c>
      <c r="AY1243" s="114"/>
      <c r="BA1243" s="114"/>
    </row>
    <row r="1244" spans="1:53" ht="19.5" x14ac:dyDescent="0.25">
      <c r="A1244" s="280" t="s">
        <v>3150</v>
      </c>
      <c r="B1244" s="281" t="s">
        <v>3151</v>
      </c>
      <c r="C1244" s="282"/>
      <c r="D1244" s="283"/>
      <c r="E1244" s="284" t="s">
        <v>3152</v>
      </c>
      <c r="F1244" s="284"/>
      <c r="G1244" s="284"/>
      <c r="H1244" s="285" t="s">
        <v>526</v>
      </c>
      <c r="I1244" s="303">
        <v>2</v>
      </c>
      <c r="J1244" s="287">
        <v>22602.1</v>
      </c>
      <c r="K1244" s="287">
        <v>45204.2</v>
      </c>
      <c r="L1244" s="287" t="s">
        <v>200</v>
      </c>
      <c r="M1244" s="287">
        <v>9040.84</v>
      </c>
      <c r="N1244" s="287">
        <v>54245.04</v>
      </c>
      <c r="O1244" s="288"/>
      <c r="AU1244" s="114"/>
      <c r="AV1244" s="115"/>
      <c r="AW1244" s="112" t="s">
        <v>3151</v>
      </c>
      <c r="AX1244" s="112" t="s">
        <v>3152</v>
      </c>
      <c r="AY1244" s="114"/>
      <c r="BA1244" s="114"/>
    </row>
    <row r="1245" spans="1:53" ht="19.5" x14ac:dyDescent="0.25">
      <c r="A1245" s="280" t="s">
        <v>3153</v>
      </c>
      <c r="B1245" s="281" t="s">
        <v>3154</v>
      </c>
      <c r="C1245" s="282"/>
      <c r="D1245" s="283"/>
      <c r="E1245" s="284" t="s">
        <v>3155</v>
      </c>
      <c r="F1245" s="284"/>
      <c r="G1245" s="284"/>
      <c r="H1245" s="285" t="s">
        <v>526</v>
      </c>
      <c r="I1245" s="303">
        <v>14</v>
      </c>
      <c r="J1245" s="287">
        <v>30136.89</v>
      </c>
      <c r="K1245" s="287">
        <v>421916.46</v>
      </c>
      <c r="L1245" s="287" t="s">
        <v>200</v>
      </c>
      <c r="M1245" s="287">
        <v>84383.29</v>
      </c>
      <c r="N1245" s="287">
        <v>506299.75</v>
      </c>
      <c r="O1245" s="288"/>
      <c r="AU1245" s="114"/>
      <c r="AV1245" s="115"/>
      <c r="AW1245" s="112" t="s">
        <v>3154</v>
      </c>
      <c r="AX1245" s="112" t="s">
        <v>3155</v>
      </c>
      <c r="AY1245" s="114"/>
      <c r="BA1245" s="114"/>
    </row>
    <row r="1246" spans="1:53" ht="19.5" x14ac:dyDescent="0.25">
      <c r="A1246" s="280" t="s">
        <v>3156</v>
      </c>
      <c r="B1246" s="281" t="s">
        <v>3157</v>
      </c>
      <c r="C1246" s="282"/>
      <c r="D1246" s="283"/>
      <c r="E1246" s="284" t="s">
        <v>3158</v>
      </c>
      <c r="F1246" s="284"/>
      <c r="G1246" s="284"/>
      <c r="H1246" s="285" t="s">
        <v>526</v>
      </c>
      <c r="I1246" s="303">
        <v>7</v>
      </c>
      <c r="J1246" s="287">
        <v>35161.96</v>
      </c>
      <c r="K1246" s="287">
        <v>246133.72</v>
      </c>
      <c r="L1246" s="287" t="s">
        <v>200</v>
      </c>
      <c r="M1246" s="287">
        <v>49226.74</v>
      </c>
      <c r="N1246" s="287">
        <v>295360.46000000002</v>
      </c>
      <c r="O1246" s="288"/>
      <c r="AU1246" s="114"/>
      <c r="AV1246" s="115"/>
      <c r="AW1246" s="112" t="s">
        <v>3157</v>
      </c>
      <c r="AX1246" s="112" t="s">
        <v>3158</v>
      </c>
      <c r="AY1246" s="114"/>
      <c r="BA1246" s="114"/>
    </row>
    <row r="1247" spans="1:53" ht="19.5" x14ac:dyDescent="0.25">
      <c r="A1247" s="280" t="s">
        <v>3159</v>
      </c>
      <c r="B1247" s="281" t="s">
        <v>3160</v>
      </c>
      <c r="C1247" s="282"/>
      <c r="D1247" s="283"/>
      <c r="E1247" s="284" t="s">
        <v>3161</v>
      </c>
      <c r="F1247" s="284"/>
      <c r="G1247" s="284"/>
      <c r="H1247" s="285" t="s">
        <v>526</v>
      </c>
      <c r="I1247" s="303">
        <v>7</v>
      </c>
      <c r="J1247" s="287">
        <v>40183.64</v>
      </c>
      <c r="K1247" s="287">
        <v>281285.48</v>
      </c>
      <c r="L1247" s="287" t="s">
        <v>200</v>
      </c>
      <c r="M1247" s="287">
        <v>56257.1</v>
      </c>
      <c r="N1247" s="287">
        <v>337542.58</v>
      </c>
      <c r="O1247" s="288"/>
      <c r="AU1247" s="114"/>
      <c r="AV1247" s="115"/>
      <c r="AW1247" s="112" t="s">
        <v>3160</v>
      </c>
      <c r="AX1247" s="112" t="s">
        <v>3161</v>
      </c>
      <c r="AY1247" s="114"/>
      <c r="BA1247" s="114"/>
    </row>
    <row r="1248" spans="1:53" ht="19.5" x14ac:dyDescent="0.25">
      <c r="A1248" s="280" t="s">
        <v>3162</v>
      </c>
      <c r="B1248" s="281" t="s">
        <v>3163</v>
      </c>
      <c r="C1248" s="282"/>
      <c r="D1248" s="283"/>
      <c r="E1248" s="284" t="s">
        <v>3164</v>
      </c>
      <c r="F1248" s="284"/>
      <c r="G1248" s="284"/>
      <c r="H1248" s="285" t="s">
        <v>526</v>
      </c>
      <c r="I1248" s="303">
        <v>14</v>
      </c>
      <c r="J1248" s="287">
        <v>5301.93</v>
      </c>
      <c r="K1248" s="287">
        <v>74227.02</v>
      </c>
      <c r="L1248" s="287" t="s">
        <v>200</v>
      </c>
      <c r="M1248" s="287">
        <v>14845.4</v>
      </c>
      <c r="N1248" s="287">
        <v>89072.42</v>
      </c>
      <c r="O1248" s="288"/>
      <c r="AU1248" s="114"/>
      <c r="AV1248" s="115"/>
      <c r="AW1248" s="112" t="s">
        <v>3163</v>
      </c>
      <c r="AX1248" s="112" t="s">
        <v>3164</v>
      </c>
      <c r="AY1248" s="114"/>
      <c r="BA1248" s="114"/>
    </row>
    <row r="1249" spans="1:53" ht="19.5" x14ac:dyDescent="0.25">
      <c r="A1249" s="280" t="s">
        <v>3165</v>
      </c>
      <c r="B1249" s="281" t="s">
        <v>3166</v>
      </c>
      <c r="C1249" s="282"/>
      <c r="D1249" s="283"/>
      <c r="E1249" s="284" t="s">
        <v>3167</v>
      </c>
      <c r="F1249" s="284"/>
      <c r="G1249" s="284"/>
      <c r="H1249" s="285" t="s">
        <v>526</v>
      </c>
      <c r="I1249" s="303">
        <v>14</v>
      </c>
      <c r="J1249" s="287">
        <v>6742.66</v>
      </c>
      <c r="K1249" s="287">
        <v>94397.24</v>
      </c>
      <c r="L1249" s="287" t="s">
        <v>200</v>
      </c>
      <c r="M1249" s="287">
        <v>18879.45</v>
      </c>
      <c r="N1249" s="287">
        <v>113276.69</v>
      </c>
      <c r="O1249" s="288"/>
      <c r="AU1249" s="114"/>
      <c r="AV1249" s="115"/>
      <c r="AW1249" s="112" t="s">
        <v>3166</v>
      </c>
      <c r="AX1249" s="112" t="s">
        <v>3167</v>
      </c>
      <c r="AY1249" s="114"/>
      <c r="BA1249" s="114"/>
    </row>
    <row r="1250" spans="1:53" ht="19.5" x14ac:dyDescent="0.25">
      <c r="A1250" s="280" t="s">
        <v>3168</v>
      </c>
      <c r="B1250" s="281" t="s">
        <v>3169</v>
      </c>
      <c r="C1250" s="282"/>
      <c r="D1250" s="283"/>
      <c r="E1250" s="284" t="s">
        <v>3170</v>
      </c>
      <c r="F1250" s="284"/>
      <c r="G1250" s="284"/>
      <c r="H1250" s="285" t="s">
        <v>526</v>
      </c>
      <c r="I1250" s="303">
        <v>14</v>
      </c>
      <c r="J1250" s="287">
        <v>9508.89</v>
      </c>
      <c r="K1250" s="287">
        <v>133124.46</v>
      </c>
      <c r="L1250" s="287" t="s">
        <v>200</v>
      </c>
      <c r="M1250" s="287">
        <v>26624.89</v>
      </c>
      <c r="N1250" s="287">
        <v>159749.35</v>
      </c>
      <c r="O1250" s="288"/>
      <c r="AU1250" s="114"/>
      <c r="AV1250" s="115"/>
      <c r="AW1250" s="112" t="s">
        <v>3169</v>
      </c>
      <c r="AX1250" s="112" t="s">
        <v>3170</v>
      </c>
      <c r="AY1250" s="114"/>
      <c r="BA1250" s="114"/>
    </row>
    <row r="1251" spans="1:53" ht="19.5" x14ac:dyDescent="0.25">
      <c r="A1251" s="280" t="s">
        <v>3171</v>
      </c>
      <c r="B1251" s="281" t="s">
        <v>3172</v>
      </c>
      <c r="C1251" s="282"/>
      <c r="D1251" s="283"/>
      <c r="E1251" s="284" t="s">
        <v>3173</v>
      </c>
      <c r="F1251" s="284"/>
      <c r="G1251" s="284"/>
      <c r="H1251" s="285" t="s">
        <v>526</v>
      </c>
      <c r="I1251" s="303">
        <v>14</v>
      </c>
      <c r="J1251" s="287">
        <v>2574.12</v>
      </c>
      <c r="K1251" s="287">
        <v>36037.68</v>
      </c>
      <c r="L1251" s="287" t="s">
        <v>200</v>
      </c>
      <c r="M1251" s="287">
        <v>7207.54</v>
      </c>
      <c r="N1251" s="287">
        <v>43245.22</v>
      </c>
      <c r="O1251" s="288"/>
      <c r="AU1251" s="114"/>
      <c r="AV1251" s="115"/>
      <c r="AW1251" s="112" t="s">
        <v>3172</v>
      </c>
      <c r="AX1251" s="112" t="s">
        <v>3173</v>
      </c>
      <c r="AY1251" s="114"/>
      <c r="BA1251" s="114"/>
    </row>
    <row r="1252" spans="1:53" ht="19.5" x14ac:dyDescent="0.25">
      <c r="A1252" s="280" t="s">
        <v>3174</v>
      </c>
      <c r="B1252" s="281" t="s">
        <v>3175</v>
      </c>
      <c r="C1252" s="282"/>
      <c r="D1252" s="283"/>
      <c r="E1252" s="284" t="s">
        <v>3176</v>
      </c>
      <c r="F1252" s="284"/>
      <c r="G1252" s="284"/>
      <c r="H1252" s="285" t="s">
        <v>526</v>
      </c>
      <c r="I1252" s="303">
        <v>14</v>
      </c>
      <c r="J1252" s="287">
        <v>7261.33</v>
      </c>
      <c r="K1252" s="287">
        <v>101658.62</v>
      </c>
      <c r="L1252" s="287" t="s">
        <v>200</v>
      </c>
      <c r="M1252" s="287">
        <v>20331.72</v>
      </c>
      <c r="N1252" s="287">
        <v>121990.34</v>
      </c>
      <c r="O1252" s="288"/>
      <c r="AU1252" s="114"/>
      <c r="AV1252" s="115"/>
      <c r="AW1252" s="112" t="s">
        <v>3175</v>
      </c>
      <c r="AX1252" s="112" t="s">
        <v>3176</v>
      </c>
      <c r="AY1252" s="114"/>
      <c r="BA1252" s="114"/>
    </row>
    <row r="1253" spans="1:53" ht="19.5" x14ac:dyDescent="0.25">
      <c r="A1253" s="280" t="s">
        <v>3177</v>
      </c>
      <c r="B1253" s="281" t="s">
        <v>3178</v>
      </c>
      <c r="C1253" s="282"/>
      <c r="D1253" s="283"/>
      <c r="E1253" s="284" t="s">
        <v>3179</v>
      </c>
      <c r="F1253" s="284"/>
      <c r="G1253" s="284"/>
      <c r="H1253" s="285" t="s">
        <v>526</v>
      </c>
      <c r="I1253" s="303">
        <v>1</v>
      </c>
      <c r="J1253" s="287">
        <v>5551.64</v>
      </c>
      <c r="K1253" s="287">
        <v>5551.64</v>
      </c>
      <c r="L1253" s="287" t="s">
        <v>200</v>
      </c>
      <c r="M1253" s="287">
        <v>1110.33</v>
      </c>
      <c r="N1253" s="287">
        <v>6661.97</v>
      </c>
      <c r="O1253" s="288"/>
      <c r="AU1253" s="114"/>
      <c r="AV1253" s="115"/>
      <c r="AW1253" s="112" t="s">
        <v>3178</v>
      </c>
      <c r="AX1253" s="112" t="s">
        <v>3179</v>
      </c>
      <c r="AY1253" s="114"/>
      <c r="BA1253" s="114"/>
    </row>
    <row r="1254" spans="1:53" ht="19.5" x14ac:dyDescent="0.25">
      <c r="A1254" s="280" t="s">
        <v>3180</v>
      </c>
      <c r="B1254" s="281" t="s">
        <v>3181</v>
      </c>
      <c r="C1254" s="282"/>
      <c r="D1254" s="283"/>
      <c r="E1254" s="284" t="s">
        <v>3182</v>
      </c>
      <c r="F1254" s="284"/>
      <c r="G1254" s="284"/>
      <c r="H1254" s="285" t="s">
        <v>526</v>
      </c>
      <c r="I1254" s="303">
        <v>280</v>
      </c>
      <c r="J1254" s="287">
        <v>461.03</v>
      </c>
      <c r="K1254" s="287">
        <v>129088.4</v>
      </c>
      <c r="L1254" s="287" t="s">
        <v>200</v>
      </c>
      <c r="M1254" s="287">
        <v>25817.68</v>
      </c>
      <c r="N1254" s="287">
        <v>154906.07999999999</v>
      </c>
      <c r="O1254" s="288"/>
      <c r="AU1254" s="114"/>
      <c r="AV1254" s="115"/>
      <c r="AW1254" s="112" t="s">
        <v>3181</v>
      </c>
      <c r="AX1254" s="112" t="s">
        <v>3182</v>
      </c>
      <c r="AY1254" s="114"/>
      <c r="BA1254" s="114"/>
    </row>
    <row r="1255" spans="1:53" ht="19.5" x14ac:dyDescent="0.25">
      <c r="A1255" s="280" t="s">
        <v>3183</v>
      </c>
      <c r="B1255" s="281" t="s">
        <v>3184</v>
      </c>
      <c r="C1255" s="282"/>
      <c r="D1255" s="283"/>
      <c r="E1255" s="284" t="s">
        <v>3185</v>
      </c>
      <c r="F1255" s="284"/>
      <c r="G1255" s="284"/>
      <c r="H1255" s="285" t="s">
        <v>526</v>
      </c>
      <c r="I1255" s="303">
        <v>280</v>
      </c>
      <c r="J1255" s="287">
        <v>461.03</v>
      </c>
      <c r="K1255" s="287">
        <v>129088.4</v>
      </c>
      <c r="L1255" s="287" t="s">
        <v>200</v>
      </c>
      <c r="M1255" s="287">
        <v>25817.68</v>
      </c>
      <c r="N1255" s="287">
        <v>154906.07999999999</v>
      </c>
      <c r="O1255" s="288"/>
      <c r="AU1255" s="114"/>
      <c r="AV1255" s="115"/>
      <c r="AW1255" s="112" t="s">
        <v>3184</v>
      </c>
      <c r="AX1255" s="112" t="s">
        <v>3185</v>
      </c>
      <c r="AY1255" s="114"/>
      <c r="BA1255" s="114"/>
    </row>
    <row r="1256" spans="1:53" ht="19.5" x14ac:dyDescent="0.25">
      <c r="A1256" s="280" t="s">
        <v>3186</v>
      </c>
      <c r="B1256" s="281" t="s">
        <v>3187</v>
      </c>
      <c r="C1256" s="282"/>
      <c r="D1256" s="283"/>
      <c r="E1256" s="284" t="s">
        <v>3188</v>
      </c>
      <c r="F1256" s="284"/>
      <c r="G1256" s="284"/>
      <c r="H1256" s="285" t="s">
        <v>526</v>
      </c>
      <c r="I1256" s="303">
        <v>280</v>
      </c>
      <c r="J1256" s="287">
        <v>461.03</v>
      </c>
      <c r="K1256" s="287">
        <v>129088.4</v>
      </c>
      <c r="L1256" s="287" t="s">
        <v>200</v>
      </c>
      <c r="M1256" s="287">
        <v>25817.68</v>
      </c>
      <c r="N1256" s="287">
        <v>154906.07999999999</v>
      </c>
      <c r="O1256" s="288"/>
      <c r="AU1256" s="114"/>
      <c r="AV1256" s="115"/>
      <c r="AW1256" s="112" t="s">
        <v>3187</v>
      </c>
      <c r="AX1256" s="112" t="s">
        <v>3188</v>
      </c>
      <c r="AY1256" s="114"/>
      <c r="BA1256" s="114"/>
    </row>
    <row r="1257" spans="1:53" ht="19.5" x14ac:dyDescent="0.25">
      <c r="A1257" s="280" t="s">
        <v>3189</v>
      </c>
      <c r="B1257" s="281" t="s">
        <v>3190</v>
      </c>
      <c r="C1257" s="282"/>
      <c r="D1257" s="283"/>
      <c r="E1257" s="284" t="s">
        <v>3191</v>
      </c>
      <c r="F1257" s="284"/>
      <c r="G1257" s="284"/>
      <c r="H1257" s="285" t="s">
        <v>526</v>
      </c>
      <c r="I1257" s="303">
        <v>9</v>
      </c>
      <c r="J1257" s="287">
        <v>480.25</v>
      </c>
      <c r="K1257" s="287">
        <v>4322.25</v>
      </c>
      <c r="L1257" s="287" t="s">
        <v>200</v>
      </c>
      <c r="M1257" s="287">
        <v>864.45</v>
      </c>
      <c r="N1257" s="287">
        <v>5186.7</v>
      </c>
      <c r="O1257" s="288"/>
      <c r="AU1257" s="114"/>
      <c r="AV1257" s="115"/>
      <c r="AW1257" s="112" t="s">
        <v>3190</v>
      </c>
      <c r="AX1257" s="112" t="s">
        <v>3191</v>
      </c>
      <c r="AY1257" s="114"/>
      <c r="BA1257" s="114"/>
    </row>
    <row r="1258" spans="1:53" ht="19.5" x14ac:dyDescent="0.25">
      <c r="A1258" s="280" t="s">
        <v>3192</v>
      </c>
      <c r="B1258" s="281" t="s">
        <v>3193</v>
      </c>
      <c r="C1258" s="282"/>
      <c r="D1258" s="283"/>
      <c r="E1258" s="284" t="s">
        <v>3194</v>
      </c>
      <c r="F1258" s="284"/>
      <c r="G1258" s="284"/>
      <c r="H1258" s="285" t="s">
        <v>526</v>
      </c>
      <c r="I1258" s="303">
        <v>1</v>
      </c>
      <c r="J1258" s="287">
        <v>2113.09</v>
      </c>
      <c r="K1258" s="287">
        <v>2113.09</v>
      </c>
      <c r="L1258" s="287" t="s">
        <v>200</v>
      </c>
      <c r="M1258" s="287">
        <v>422.62</v>
      </c>
      <c r="N1258" s="287">
        <v>2535.71</v>
      </c>
      <c r="O1258" s="288"/>
      <c r="AU1258" s="114"/>
      <c r="AV1258" s="115"/>
      <c r="AW1258" s="112" t="s">
        <v>3193</v>
      </c>
      <c r="AX1258" s="112" t="s">
        <v>3194</v>
      </c>
      <c r="AY1258" s="114"/>
      <c r="BA1258" s="114"/>
    </row>
    <row r="1259" spans="1:53" ht="19.5" x14ac:dyDescent="0.25">
      <c r="A1259" s="280" t="s">
        <v>3195</v>
      </c>
      <c r="B1259" s="281" t="s">
        <v>3196</v>
      </c>
      <c r="C1259" s="282"/>
      <c r="D1259" s="283"/>
      <c r="E1259" s="284" t="s">
        <v>3197</v>
      </c>
      <c r="F1259" s="284"/>
      <c r="G1259" s="284"/>
      <c r="H1259" s="285" t="s">
        <v>526</v>
      </c>
      <c r="I1259" s="303">
        <v>4</v>
      </c>
      <c r="J1259" s="287">
        <v>7513.32</v>
      </c>
      <c r="K1259" s="287">
        <v>30053.279999999999</v>
      </c>
      <c r="L1259" s="287" t="s">
        <v>200</v>
      </c>
      <c r="M1259" s="287">
        <v>6010.66</v>
      </c>
      <c r="N1259" s="287">
        <v>36063.94</v>
      </c>
      <c r="O1259" s="288"/>
      <c r="AU1259" s="114"/>
      <c r="AV1259" s="115"/>
      <c r="AW1259" s="112" t="s">
        <v>3196</v>
      </c>
      <c r="AX1259" s="112" t="s">
        <v>3197</v>
      </c>
      <c r="AY1259" s="114"/>
      <c r="BA1259" s="114"/>
    </row>
    <row r="1260" spans="1:53" ht="19.5" x14ac:dyDescent="0.25">
      <c r="A1260" s="280" t="s">
        <v>3198</v>
      </c>
      <c r="B1260" s="281" t="s">
        <v>3199</v>
      </c>
      <c r="C1260" s="282"/>
      <c r="D1260" s="283"/>
      <c r="E1260" s="284" t="s">
        <v>3200</v>
      </c>
      <c r="F1260" s="284"/>
      <c r="G1260" s="284"/>
      <c r="H1260" s="285" t="s">
        <v>526</v>
      </c>
      <c r="I1260" s="303">
        <v>15</v>
      </c>
      <c r="J1260" s="287">
        <v>1152.5899999999999</v>
      </c>
      <c r="K1260" s="287">
        <v>17288.849999999999</v>
      </c>
      <c r="L1260" s="287" t="s">
        <v>200</v>
      </c>
      <c r="M1260" s="287">
        <v>3457.77</v>
      </c>
      <c r="N1260" s="287">
        <v>20746.62</v>
      </c>
      <c r="O1260" s="288"/>
      <c r="AU1260" s="114"/>
      <c r="AV1260" s="115"/>
      <c r="AW1260" s="112" t="s">
        <v>3199</v>
      </c>
      <c r="AX1260" s="112" t="s">
        <v>3200</v>
      </c>
      <c r="AY1260" s="114"/>
      <c r="BA1260" s="114"/>
    </row>
    <row r="1261" spans="1:53" ht="19.5" x14ac:dyDescent="0.25">
      <c r="A1261" s="280" t="s">
        <v>3201</v>
      </c>
      <c r="B1261" s="281" t="s">
        <v>3202</v>
      </c>
      <c r="C1261" s="282"/>
      <c r="D1261" s="283"/>
      <c r="E1261" s="284" t="s">
        <v>3203</v>
      </c>
      <c r="F1261" s="284"/>
      <c r="G1261" s="284"/>
      <c r="H1261" s="285" t="s">
        <v>526</v>
      </c>
      <c r="I1261" s="303">
        <v>28</v>
      </c>
      <c r="J1261" s="287">
        <v>96.05</v>
      </c>
      <c r="K1261" s="287">
        <v>2689.4</v>
      </c>
      <c r="L1261" s="287" t="s">
        <v>200</v>
      </c>
      <c r="M1261" s="287">
        <v>537.88</v>
      </c>
      <c r="N1261" s="287">
        <v>3227.28</v>
      </c>
      <c r="O1261" s="288"/>
      <c r="AU1261" s="114"/>
      <c r="AV1261" s="115"/>
      <c r="AW1261" s="112" t="s">
        <v>3202</v>
      </c>
      <c r="AX1261" s="112" t="s">
        <v>3203</v>
      </c>
      <c r="AY1261" s="114"/>
      <c r="BA1261" s="114"/>
    </row>
    <row r="1262" spans="1:53" ht="19.5" x14ac:dyDescent="0.25">
      <c r="A1262" s="280" t="s">
        <v>3204</v>
      </c>
      <c r="B1262" s="281" t="s">
        <v>3205</v>
      </c>
      <c r="C1262" s="282"/>
      <c r="D1262" s="283"/>
      <c r="E1262" s="284" t="s">
        <v>3206</v>
      </c>
      <c r="F1262" s="284"/>
      <c r="G1262" s="284"/>
      <c r="H1262" s="285"/>
      <c r="I1262" s="303">
        <v>14</v>
      </c>
      <c r="J1262" s="287">
        <v>1613.62</v>
      </c>
      <c r="K1262" s="287">
        <v>22590.68</v>
      </c>
      <c r="L1262" s="287" t="s">
        <v>200</v>
      </c>
      <c r="M1262" s="287">
        <v>4518.1400000000003</v>
      </c>
      <c r="N1262" s="287">
        <v>27108.82</v>
      </c>
      <c r="O1262" s="288"/>
      <c r="AU1262" s="114"/>
      <c r="AV1262" s="115"/>
      <c r="AW1262" s="112" t="s">
        <v>3205</v>
      </c>
      <c r="AX1262" s="112" t="s">
        <v>3206</v>
      </c>
      <c r="AY1262" s="114"/>
      <c r="BA1262" s="114"/>
    </row>
    <row r="1263" spans="1:53" ht="19.5" x14ac:dyDescent="0.25">
      <c r="A1263" s="280" t="s">
        <v>3207</v>
      </c>
      <c r="B1263" s="281" t="s">
        <v>3208</v>
      </c>
      <c r="C1263" s="282"/>
      <c r="D1263" s="283"/>
      <c r="E1263" s="284" t="s">
        <v>3209</v>
      </c>
      <c r="F1263" s="284"/>
      <c r="G1263" s="284"/>
      <c r="H1263" s="285"/>
      <c r="I1263" s="303">
        <v>6</v>
      </c>
      <c r="J1263" s="287">
        <v>605.67999999999995</v>
      </c>
      <c r="K1263" s="287">
        <v>3634.08</v>
      </c>
      <c r="L1263" s="287" t="s">
        <v>200</v>
      </c>
      <c r="M1263" s="287">
        <v>726.82</v>
      </c>
      <c r="N1263" s="287">
        <v>4360.8999999999996</v>
      </c>
      <c r="O1263" s="288"/>
      <c r="AU1263" s="114"/>
      <c r="AV1263" s="115"/>
      <c r="AW1263" s="112" t="s">
        <v>3208</v>
      </c>
      <c r="AX1263" s="112" t="s">
        <v>3209</v>
      </c>
      <c r="AY1263" s="114"/>
      <c r="BA1263" s="114"/>
    </row>
    <row r="1264" spans="1:53" ht="19.5" x14ac:dyDescent="0.25">
      <c r="A1264" s="280" t="s">
        <v>3210</v>
      </c>
      <c r="B1264" s="281" t="s">
        <v>3211</v>
      </c>
      <c r="C1264" s="282"/>
      <c r="D1264" s="283"/>
      <c r="E1264" s="284" t="s">
        <v>3212</v>
      </c>
      <c r="F1264" s="284"/>
      <c r="G1264" s="284"/>
      <c r="H1264" s="285"/>
      <c r="I1264" s="303">
        <v>6</v>
      </c>
      <c r="J1264" s="287">
        <v>1250.9000000000001</v>
      </c>
      <c r="K1264" s="287">
        <v>7505.4</v>
      </c>
      <c r="L1264" s="287" t="s">
        <v>200</v>
      </c>
      <c r="M1264" s="287">
        <v>1501.08</v>
      </c>
      <c r="N1264" s="287">
        <v>9006.48</v>
      </c>
      <c r="O1264" s="288"/>
      <c r="AU1264" s="114"/>
      <c r="AV1264" s="115"/>
      <c r="AW1264" s="112" t="s">
        <v>3211</v>
      </c>
      <c r="AX1264" s="112" t="s">
        <v>3212</v>
      </c>
      <c r="AY1264" s="114"/>
      <c r="BA1264" s="114"/>
    </row>
    <row r="1265" spans="1:53" ht="19.5" x14ac:dyDescent="0.25">
      <c r="A1265" s="280" t="s">
        <v>3213</v>
      </c>
      <c r="B1265" s="281" t="s">
        <v>3214</v>
      </c>
      <c r="C1265" s="282"/>
      <c r="D1265" s="283"/>
      <c r="E1265" s="284" t="s">
        <v>3215</v>
      </c>
      <c r="F1265" s="284"/>
      <c r="G1265" s="284"/>
      <c r="H1265" s="285"/>
      <c r="I1265" s="303">
        <v>4</v>
      </c>
      <c r="J1265" s="287">
        <v>19209.86</v>
      </c>
      <c r="K1265" s="287">
        <v>76839.44</v>
      </c>
      <c r="L1265" s="287" t="s">
        <v>200</v>
      </c>
      <c r="M1265" s="287">
        <v>15367.89</v>
      </c>
      <c r="N1265" s="287">
        <v>92207.33</v>
      </c>
      <c r="O1265" s="288"/>
      <c r="AU1265" s="114"/>
      <c r="AV1265" s="115"/>
      <c r="AW1265" s="112" t="s">
        <v>3214</v>
      </c>
      <c r="AX1265" s="112" t="s">
        <v>3215</v>
      </c>
      <c r="AY1265" s="114"/>
      <c r="BA1265" s="114"/>
    </row>
    <row r="1266" spans="1:53" ht="19.5" x14ac:dyDescent="0.25">
      <c r="A1266" s="280" t="s">
        <v>3216</v>
      </c>
      <c r="B1266" s="281" t="s">
        <v>3217</v>
      </c>
      <c r="C1266" s="282"/>
      <c r="D1266" s="283"/>
      <c r="E1266" s="284" t="s">
        <v>3218</v>
      </c>
      <c r="F1266" s="284"/>
      <c r="G1266" s="284"/>
      <c r="H1266" s="285"/>
      <c r="I1266" s="303">
        <v>1</v>
      </c>
      <c r="J1266" s="287">
        <v>3235.15</v>
      </c>
      <c r="K1266" s="287">
        <v>3235.15</v>
      </c>
      <c r="L1266" s="287" t="s">
        <v>200</v>
      </c>
      <c r="M1266" s="287">
        <v>647.03</v>
      </c>
      <c r="N1266" s="287">
        <v>3882.18</v>
      </c>
      <c r="O1266" s="288"/>
      <c r="AU1266" s="114"/>
      <c r="AV1266" s="115"/>
      <c r="AW1266" s="112" t="s">
        <v>3217</v>
      </c>
      <c r="AX1266" s="112" t="s">
        <v>3218</v>
      </c>
      <c r="AY1266" s="114"/>
      <c r="BA1266" s="114"/>
    </row>
    <row r="1267" spans="1:53" ht="19.5" x14ac:dyDescent="0.25">
      <c r="A1267" s="280" t="s">
        <v>3219</v>
      </c>
      <c r="B1267" s="281" t="s">
        <v>3220</v>
      </c>
      <c r="C1267" s="282"/>
      <c r="D1267" s="283"/>
      <c r="E1267" s="284" t="s">
        <v>3221</v>
      </c>
      <c r="F1267" s="284"/>
      <c r="G1267" s="284"/>
      <c r="H1267" s="285"/>
      <c r="I1267" s="303">
        <v>16</v>
      </c>
      <c r="J1267" s="287">
        <v>44182.69</v>
      </c>
      <c r="K1267" s="287">
        <v>706923.04</v>
      </c>
      <c r="L1267" s="287" t="s">
        <v>200</v>
      </c>
      <c r="M1267" s="287">
        <v>141384.60999999999</v>
      </c>
      <c r="N1267" s="287">
        <v>848307.65</v>
      </c>
      <c r="O1267" s="288"/>
      <c r="AU1267" s="114"/>
      <c r="AV1267" s="115"/>
      <c r="AW1267" s="112" t="s">
        <v>3220</v>
      </c>
      <c r="AX1267" s="112" t="s">
        <v>3221</v>
      </c>
      <c r="AY1267" s="114"/>
      <c r="BA1267" s="114"/>
    </row>
    <row r="1268" spans="1:53" ht="19.5" x14ac:dyDescent="0.25">
      <c r="A1268" s="280" t="s">
        <v>3222</v>
      </c>
      <c r="B1268" s="281" t="s">
        <v>3223</v>
      </c>
      <c r="C1268" s="282"/>
      <c r="D1268" s="283"/>
      <c r="E1268" s="284" t="s">
        <v>3224</v>
      </c>
      <c r="F1268" s="284"/>
      <c r="G1268" s="284"/>
      <c r="H1268" s="285"/>
      <c r="I1268" s="303">
        <v>2</v>
      </c>
      <c r="J1268" s="287">
        <v>53787.63</v>
      </c>
      <c r="K1268" s="287">
        <v>107575.26</v>
      </c>
      <c r="L1268" s="287" t="s">
        <v>200</v>
      </c>
      <c r="M1268" s="287">
        <v>21515.05</v>
      </c>
      <c r="N1268" s="287">
        <v>129090.31</v>
      </c>
      <c r="O1268" s="288"/>
      <c r="AU1268" s="114"/>
      <c r="AV1268" s="115"/>
      <c r="AW1268" s="112" t="s">
        <v>3223</v>
      </c>
      <c r="AX1268" s="112" t="s">
        <v>3224</v>
      </c>
      <c r="AY1268" s="114"/>
      <c r="BA1268" s="114"/>
    </row>
    <row r="1269" spans="1:53" ht="19.5" x14ac:dyDescent="0.25">
      <c r="A1269" s="280" t="s">
        <v>3225</v>
      </c>
      <c r="B1269" s="281" t="s">
        <v>3226</v>
      </c>
      <c r="C1269" s="282"/>
      <c r="D1269" s="283"/>
      <c r="E1269" s="284" t="s">
        <v>3227</v>
      </c>
      <c r="F1269" s="284"/>
      <c r="G1269" s="284"/>
      <c r="H1269" s="285"/>
      <c r="I1269" s="303">
        <v>2</v>
      </c>
      <c r="J1269" s="287">
        <v>516.41</v>
      </c>
      <c r="K1269" s="287">
        <v>1032.82</v>
      </c>
      <c r="L1269" s="287" t="s">
        <v>200</v>
      </c>
      <c r="M1269" s="287">
        <v>206.56</v>
      </c>
      <c r="N1269" s="287">
        <v>1239.3800000000001</v>
      </c>
      <c r="O1269" s="288"/>
      <c r="AU1269" s="114"/>
      <c r="AV1269" s="115"/>
      <c r="AW1269" s="112" t="s">
        <v>3226</v>
      </c>
      <c r="AX1269" s="112" t="s">
        <v>3227</v>
      </c>
      <c r="AY1269" s="114"/>
      <c r="BA1269" s="114"/>
    </row>
    <row r="1270" spans="1:53" ht="15.75" x14ac:dyDescent="0.25">
      <c r="A1270" s="293"/>
      <c r="B1270" s="294" t="s">
        <v>3228</v>
      </c>
      <c r="C1270" s="295"/>
      <c r="D1270" s="295"/>
      <c r="E1270" s="295"/>
      <c r="F1270" s="295"/>
      <c r="G1270" s="295"/>
      <c r="H1270" s="295"/>
      <c r="I1270" s="295"/>
      <c r="J1270" s="296"/>
      <c r="K1270" s="297">
        <v>24963647.370000001</v>
      </c>
      <c r="L1270" s="297" t="s">
        <v>200</v>
      </c>
      <c r="M1270" s="297">
        <v>4992729.47</v>
      </c>
      <c r="N1270" s="297">
        <v>29956376.84</v>
      </c>
      <c r="O1270" s="298"/>
      <c r="AU1270" s="114"/>
      <c r="AV1270" s="115"/>
      <c r="AY1270" s="114" t="s">
        <v>3228</v>
      </c>
      <c r="BA1270" s="114"/>
    </row>
    <row r="1271" spans="1:53" ht="15.75" x14ac:dyDescent="0.25">
      <c r="A1271" s="293"/>
      <c r="B1271" s="299" t="s">
        <v>1213</v>
      </c>
      <c r="C1271" s="300"/>
      <c r="D1271" s="300"/>
      <c r="E1271" s="300"/>
      <c r="F1271" s="300"/>
      <c r="G1271" s="300"/>
      <c r="H1271" s="300"/>
      <c r="I1271" s="300"/>
      <c r="J1271" s="301"/>
      <c r="K1271" s="302"/>
      <c r="L1271" s="302"/>
      <c r="M1271" s="302"/>
      <c r="N1271" s="302"/>
      <c r="O1271" s="298"/>
      <c r="AU1271" s="114"/>
      <c r="AV1271" s="115"/>
      <c r="AY1271" s="114"/>
      <c r="AZ1271" s="112" t="s">
        <v>1213</v>
      </c>
      <c r="BA1271" s="114"/>
    </row>
    <row r="1272" spans="1:53" ht="15.75" x14ac:dyDescent="0.25">
      <c r="A1272" s="293"/>
      <c r="B1272" s="299" t="s">
        <v>1214</v>
      </c>
      <c r="C1272" s="300"/>
      <c r="D1272" s="300"/>
      <c r="E1272" s="300"/>
      <c r="F1272" s="300"/>
      <c r="G1272" s="300"/>
      <c r="H1272" s="300"/>
      <c r="I1272" s="300"/>
      <c r="J1272" s="301"/>
      <c r="K1272" s="302">
        <v>1760874.5</v>
      </c>
      <c r="L1272" s="302"/>
      <c r="M1272" s="302"/>
      <c r="N1272" s="302"/>
      <c r="O1272" s="298"/>
      <c r="AU1272" s="114"/>
      <c r="AV1272" s="115"/>
      <c r="AY1272" s="114"/>
      <c r="AZ1272" s="112" t="s">
        <v>1214</v>
      </c>
      <c r="BA1272" s="114"/>
    </row>
    <row r="1273" spans="1:53" ht="15.75" x14ac:dyDescent="0.25">
      <c r="A1273" s="293"/>
      <c r="B1273" s="299" t="s">
        <v>1215</v>
      </c>
      <c r="C1273" s="300"/>
      <c r="D1273" s="300"/>
      <c r="E1273" s="300"/>
      <c r="F1273" s="300"/>
      <c r="G1273" s="300"/>
      <c r="H1273" s="300"/>
      <c r="I1273" s="300"/>
      <c r="J1273" s="301"/>
      <c r="K1273" s="302">
        <v>23202772.870000001</v>
      </c>
      <c r="L1273" s="302"/>
      <c r="M1273" s="302"/>
      <c r="N1273" s="302"/>
      <c r="O1273" s="298"/>
      <c r="AU1273" s="114"/>
      <c r="AV1273" s="115"/>
      <c r="AY1273" s="114"/>
      <c r="AZ1273" s="112" t="s">
        <v>1215</v>
      </c>
      <c r="BA1273" s="114"/>
    </row>
    <row r="1274" spans="1:53" ht="15.75" x14ac:dyDescent="0.25">
      <c r="A1274" s="293"/>
      <c r="B1274" s="299" t="s">
        <v>3229</v>
      </c>
      <c r="C1274" s="300"/>
      <c r="D1274" s="300"/>
      <c r="E1274" s="300"/>
      <c r="F1274" s="300"/>
      <c r="G1274" s="300"/>
      <c r="H1274" s="300"/>
      <c r="I1274" s="300"/>
      <c r="J1274" s="301"/>
      <c r="K1274" s="302">
        <v>4992729.47</v>
      </c>
      <c r="L1274" s="302"/>
      <c r="M1274" s="302"/>
      <c r="N1274" s="302"/>
      <c r="O1274" s="298"/>
      <c r="AU1274" s="114"/>
      <c r="AV1274" s="115"/>
      <c r="AY1274" s="114"/>
      <c r="AZ1274" s="112" t="s">
        <v>3229</v>
      </c>
      <c r="BA1274" s="114"/>
    </row>
    <row r="1275" spans="1:53" ht="15.75" x14ac:dyDescent="0.25">
      <c r="A1275" s="293"/>
      <c r="B1275" s="294" t="s">
        <v>192</v>
      </c>
      <c r="C1275" s="295"/>
      <c r="D1275" s="295"/>
      <c r="E1275" s="295"/>
      <c r="F1275" s="295"/>
      <c r="G1275" s="295"/>
      <c r="H1275" s="295"/>
      <c r="I1275" s="295"/>
      <c r="J1275" s="296"/>
      <c r="K1275" s="297">
        <v>29956376.84</v>
      </c>
      <c r="L1275" s="297"/>
      <c r="M1275" s="297"/>
      <c r="N1275" s="297"/>
      <c r="O1275" s="298"/>
      <c r="AU1275" s="114"/>
      <c r="AV1275" s="115"/>
      <c r="AY1275" s="114"/>
      <c r="BA1275" s="114" t="s">
        <v>192</v>
      </c>
    </row>
    <row r="1276" spans="1:53" ht="15.75" x14ac:dyDescent="0.25">
      <c r="A1276" s="278" t="s">
        <v>3230</v>
      </c>
      <c r="B1276" s="278"/>
      <c r="C1276" s="278"/>
      <c r="D1276" s="278"/>
      <c r="E1276" s="278"/>
      <c r="F1276" s="278"/>
      <c r="G1276" s="278"/>
      <c r="H1276" s="278"/>
      <c r="I1276" s="278"/>
      <c r="J1276" s="278"/>
      <c r="K1276" s="278"/>
      <c r="L1276" s="278"/>
      <c r="M1276" s="278"/>
      <c r="N1276" s="278"/>
      <c r="O1276" s="278"/>
      <c r="AU1276" s="114" t="s">
        <v>3230</v>
      </c>
      <c r="AV1276" s="115"/>
      <c r="AY1276" s="114"/>
      <c r="BA1276" s="114"/>
    </row>
    <row r="1277" spans="1:53" ht="15.75" x14ac:dyDescent="0.25">
      <c r="A1277" s="279" t="s">
        <v>3231</v>
      </c>
      <c r="B1277" s="279"/>
      <c r="C1277" s="279"/>
      <c r="D1277" s="279"/>
      <c r="E1277" s="279"/>
      <c r="F1277" s="279"/>
      <c r="G1277" s="279"/>
      <c r="H1277" s="279"/>
      <c r="I1277" s="279"/>
      <c r="J1277" s="279"/>
      <c r="K1277" s="279"/>
      <c r="L1277" s="279"/>
      <c r="M1277" s="279"/>
      <c r="N1277" s="279"/>
      <c r="O1277" s="279"/>
      <c r="AU1277" s="114"/>
      <c r="AV1277" s="115" t="s">
        <v>3231</v>
      </c>
      <c r="AY1277" s="114"/>
      <c r="BA1277" s="114"/>
    </row>
    <row r="1278" spans="1:53" ht="15.75" x14ac:dyDescent="0.25">
      <c r="A1278" s="279" t="s">
        <v>3232</v>
      </c>
      <c r="B1278" s="279"/>
      <c r="C1278" s="279"/>
      <c r="D1278" s="279"/>
      <c r="E1278" s="279"/>
      <c r="F1278" s="279"/>
      <c r="G1278" s="279"/>
      <c r="H1278" s="279"/>
      <c r="I1278" s="279"/>
      <c r="J1278" s="279"/>
      <c r="K1278" s="279"/>
      <c r="L1278" s="279"/>
      <c r="M1278" s="279"/>
      <c r="N1278" s="279"/>
      <c r="O1278" s="279"/>
      <c r="AU1278" s="114"/>
      <c r="AV1278" s="115" t="s">
        <v>3232</v>
      </c>
      <c r="AY1278" s="114"/>
      <c r="BA1278" s="114"/>
    </row>
    <row r="1279" spans="1:53" ht="30.75" x14ac:dyDescent="0.25">
      <c r="A1279" s="280" t="s">
        <v>3233</v>
      </c>
      <c r="B1279" s="281" t="s">
        <v>3234</v>
      </c>
      <c r="C1279" s="282"/>
      <c r="D1279" s="283"/>
      <c r="E1279" s="284" t="s">
        <v>1901</v>
      </c>
      <c r="F1279" s="284"/>
      <c r="G1279" s="284"/>
      <c r="H1279" s="285" t="s">
        <v>526</v>
      </c>
      <c r="I1279" s="303">
        <v>2</v>
      </c>
      <c r="J1279" s="287">
        <v>10238.379999999999</v>
      </c>
      <c r="K1279" s="287">
        <v>20476.759999999998</v>
      </c>
      <c r="L1279" s="287" t="s">
        <v>200</v>
      </c>
      <c r="M1279" s="287">
        <v>4095.35</v>
      </c>
      <c r="N1279" s="287">
        <v>24572.11</v>
      </c>
      <c r="O1279" s="288"/>
      <c r="AU1279" s="114"/>
      <c r="AV1279" s="115"/>
      <c r="AW1279" s="112" t="s">
        <v>3234</v>
      </c>
      <c r="AX1279" s="112" t="s">
        <v>1901</v>
      </c>
      <c r="AY1279" s="114"/>
      <c r="BA1279" s="114"/>
    </row>
    <row r="1280" spans="1:53" ht="30.75" x14ac:dyDescent="0.25">
      <c r="A1280" s="280" t="s">
        <v>3235</v>
      </c>
      <c r="B1280" s="281" t="s">
        <v>3236</v>
      </c>
      <c r="C1280" s="282"/>
      <c r="D1280" s="283"/>
      <c r="E1280" s="284" t="s">
        <v>1904</v>
      </c>
      <c r="F1280" s="284"/>
      <c r="G1280" s="284"/>
      <c r="H1280" s="285" t="s">
        <v>526</v>
      </c>
      <c r="I1280" s="303">
        <v>2</v>
      </c>
      <c r="J1280" s="287">
        <v>13021.13</v>
      </c>
      <c r="K1280" s="287">
        <v>26042.26</v>
      </c>
      <c r="L1280" s="287" t="s">
        <v>200</v>
      </c>
      <c r="M1280" s="287">
        <v>5208.45</v>
      </c>
      <c r="N1280" s="287">
        <v>31250.71</v>
      </c>
      <c r="O1280" s="288"/>
      <c r="AU1280" s="114"/>
      <c r="AV1280" s="115"/>
      <c r="AW1280" s="112" t="s">
        <v>3236</v>
      </c>
      <c r="AX1280" s="112" t="s">
        <v>1904</v>
      </c>
      <c r="AY1280" s="114"/>
      <c r="BA1280" s="114"/>
    </row>
    <row r="1281" spans="1:53" ht="15.75" x14ac:dyDescent="0.25">
      <c r="A1281" s="280" t="s">
        <v>3237</v>
      </c>
      <c r="B1281" s="281" t="s">
        <v>3238</v>
      </c>
      <c r="C1281" s="282"/>
      <c r="D1281" s="283"/>
      <c r="E1281" s="284" t="s">
        <v>1923</v>
      </c>
      <c r="F1281" s="284"/>
      <c r="G1281" s="284"/>
      <c r="H1281" s="285" t="s">
        <v>526</v>
      </c>
      <c r="I1281" s="303">
        <v>1</v>
      </c>
      <c r="J1281" s="287">
        <v>2500.15</v>
      </c>
      <c r="K1281" s="287">
        <v>2500.15</v>
      </c>
      <c r="L1281" s="287" t="s">
        <v>200</v>
      </c>
      <c r="M1281" s="287">
        <v>500.03</v>
      </c>
      <c r="N1281" s="287">
        <v>3000.18</v>
      </c>
      <c r="O1281" s="288"/>
      <c r="AU1281" s="114"/>
      <c r="AV1281" s="115"/>
      <c r="AW1281" s="112" t="s">
        <v>3238</v>
      </c>
      <c r="AX1281" s="112" t="s">
        <v>1923</v>
      </c>
      <c r="AY1281" s="114"/>
      <c r="BA1281" s="114"/>
    </row>
    <row r="1282" spans="1:53" ht="19.5" x14ac:dyDescent="0.25">
      <c r="A1282" s="280" t="s">
        <v>3239</v>
      </c>
      <c r="B1282" s="281" t="s">
        <v>3240</v>
      </c>
      <c r="C1282" s="282"/>
      <c r="D1282" s="283"/>
      <c r="E1282" s="284" t="s">
        <v>1909</v>
      </c>
      <c r="F1282" s="284"/>
      <c r="G1282" s="284"/>
      <c r="H1282" s="285" t="s">
        <v>526</v>
      </c>
      <c r="I1282" s="303">
        <v>1</v>
      </c>
      <c r="J1282" s="287">
        <v>8247.8700000000008</v>
      </c>
      <c r="K1282" s="287">
        <v>8247.8700000000008</v>
      </c>
      <c r="L1282" s="287" t="s">
        <v>200</v>
      </c>
      <c r="M1282" s="287">
        <v>1649.57</v>
      </c>
      <c r="N1282" s="287">
        <v>9897.44</v>
      </c>
      <c r="O1282" s="288"/>
      <c r="AU1282" s="114"/>
      <c r="AV1282" s="115"/>
      <c r="AW1282" s="112" t="s">
        <v>3240</v>
      </c>
      <c r="AX1282" s="112" t="s">
        <v>1909</v>
      </c>
      <c r="AY1282" s="114"/>
      <c r="BA1282" s="114"/>
    </row>
    <row r="1283" spans="1:53" ht="15.75" x14ac:dyDescent="0.25">
      <c r="A1283" s="280" t="s">
        <v>3241</v>
      </c>
      <c r="B1283" s="281" t="s">
        <v>3242</v>
      </c>
      <c r="C1283" s="282"/>
      <c r="D1283" s="283"/>
      <c r="E1283" s="284" t="s">
        <v>1811</v>
      </c>
      <c r="F1283" s="284"/>
      <c r="G1283" s="284"/>
      <c r="H1283" s="285" t="s">
        <v>526</v>
      </c>
      <c r="I1283" s="303">
        <v>3</v>
      </c>
      <c r="J1283" s="287">
        <v>4620.6400000000003</v>
      </c>
      <c r="K1283" s="287">
        <v>13861.92</v>
      </c>
      <c r="L1283" s="287" t="s">
        <v>200</v>
      </c>
      <c r="M1283" s="287">
        <v>2772.38</v>
      </c>
      <c r="N1283" s="287">
        <v>16634.3</v>
      </c>
      <c r="O1283" s="288"/>
      <c r="AU1283" s="114"/>
      <c r="AV1283" s="115"/>
      <c r="AW1283" s="112" t="s">
        <v>3242</v>
      </c>
      <c r="AX1283" s="112" t="s">
        <v>1811</v>
      </c>
      <c r="AY1283" s="114"/>
      <c r="BA1283" s="114"/>
    </row>
    <row r="1284" spans="1:53" ht="19.5" x14ac:dyDescent="0.25">
      <c r="A1284" s="280" t="s">
        <v>3243</v>
      </c>
      <c r="B1284" s="281" t="s">
        <v>3244</v>
      </c>
      <c r="C1284" s="282"/>
      <c r="D1284" s="283"/>
      <c r="E1284" s="284" t="s">
        <v>3245</v>
      </c>
      <c r="F1284" s="284"/>
      <c r="G1284" s="284"/>
      <c r="H1284" s="285" t="s">
        <v>526</v>
      </c>
      <c r="I1284" s="303">
        <v>3</v>
      </c>
      <c r="J1284" s="287">
        <v>9147.7000000000007</v>
      </c>
      <c r="K1284" s="287">
        <v>27443.1</v>
      </c>
      <c r="L1284" s="287" t="s">
        <v>200</v>
      </c>
      <c r="M1284" s="287">
        <v>5488.62</v>
      </c>
      <c r="N1284" s="287">
        <v>32931.72</v>
      </c>
      <c r="O1284" s="288"/>
      <c r="AU1284" s="114"/>
      <c r="AV1284" s="115"/>
      <c r="AW1284" s="112" t="s">
        <v>3244</v>
      </c>
      <c r="AX1284" s="112" t="s">
        <v>3245</v>
      </c>
      <c r="AY1284" s="114"/>
      <c r="BA1284" s="114"/>
    </row>
    <row r="1285" spans="1:53" ht="15.75" x14ac:dyDescent="0.25">
      <c r="A1285" s="280" t="s">
        <v>3246</v>
      </c>
      <c r="B1285" s="281" t="s">
        <v>3247</v>
      </c>
      <c r="C1285" s="282"/>
      <c r="D1285" s="283"/>
      <c r="E1285" s="284" t="s">
        <v>1917</v>
      </c>
      <c r="F1285" s="284"/>
      <c r="G1285" s="284"/>
      <c r="H1285" s="285" t="s">
        <v>526</v>
      </c>
      <c r="I1285" s="303">
        <v>4</v>
      </c>
      <c r="J1285" s="287">
        <v>1743.85</v>
      </c>
      <c r="K1285" s="287">
        <v>6975.4</v>
      </c>
      <c r="L1285" s="287" t="s">
        <v>200</v>
      </c>
      <c r="M1285" s="287">
        <v>1395.08</v>
      </c>
      <c r="N1285" s="287">
        <v>8370.48</v>
      </c>
      <c r="O1285" s="288"/>
      <c r="AU1285" s="114"/>
      <c r="AV1285" s="115"/>
      <c r="AW1285" s="112" t="s">
        <v>3247</v>
      </c>
      <c r="AX1285" s="112" t="s">
        <v>1917</v>
      </c>
      <c r="AY1285" s="114"/>
      <c r="BA1285" s="114"/>
    </row>
    <row r="1286" spans="1:53" ht="19.5" x14ac:dyDescent="0.25">
      <c r="A1286" s="280" t="s">
        <v>3248</v>
      </c>
      <c r="B1286" s="281" t="s">
        <v>3249</v>
      </c>
      <c r="C1286" s="282"/>
      <c r="D1286" s="283"/>
      <c r="E1286" s="284" t="s">
        <v>1920</v>
      </c>
      <c r="F1286" s="284"/>
      <c r="G1286" s="284"/>
      <c r="H1286" s="285" t="s">
        <v>526</v>
      </c>
      <c r="I1286" s="303">
        <v>4</v>
      </c>
      <c r="J1286" s="287">
        <v>795.69</v>
      </c>
      <c r="K1286" s="287">
        <v>3182.76</v>
      </c>
      <c r="L1286" s="287" t="s">
        <v>200</v>
      </c>
      <c r="M1286" s="287">
        <v>636.54999999999995</v>
      </c>
      <c r="N1286" s="287">
        <v>3819.31</v>
      </c>
      <c r="O1286" s="288"/>
      <c r="AU1286" s="114"/>
      <c r="AV1286" s="115"/>
      <c r="AW1286" s="112" t="s">
        <v>3249</v>
      </c>
      <c r="AX1286" s="112" t="s">
        <v>1920</v>
      </c>
      <c r="AY1286" s="114"/>
      <c r="BA1286" s="114"/>
    </row>
    <row r="1287" spans="1:53" ht="30.75" x14ac:dyDescent="0.25">
      <c r="A1287" s="280" t="s">
        <v>3250</v>
      </c>
      <c r="B1287" s="281" t="s">
        <v>3251</v>
      </c>
      <c r="C1287" s="282"/>
      <c r="D1287" s="283"/>
      <c r="E1287" s="284" t="s">
        <v>3252</v>
      </c>
      <c r="F1287" s="284"/>
      <c r="G1287" s="284"/>
      <c r="H1287" s="285" t="s">
        <v>526</v>
      </c>
      <c r="I1287" s="303">
        <v>28</v>
      </c>
      <c r="J1287" s="287">
        <v>3409.96</v>
      </c>
      <c r="K1287" s="287">
        <v>95478.88</v>
      </c>
      <c r="L1287" s="287" t="s">
        <v>200</v>
      </c>
      <c r="M1287" s="287">
        <v>19095.78</v>
      </c>
      <c r="N1287" s="287">
        <v>114574.66</v>
      </c>
      <c r="O1287" s="288"/>
      <c r="AU1287" s="114"/>
      <c r="AV1287" s="115"/>
      <c r="AW1287" s="112" t="s">
        <v>3251</v>
      </c>
      <c r="AX1287" s="112" t="s">
        <v>3252</v>
      </c>
      <c r="AY1287" s="114"/>
      <c r="BA1287" s="114"/>
    </row>
    <row r="1288" spans="1:53" ht="19.5" x14ac:dyDescent="0.25">
      <c r="A1288" s="280" t="s">
        <v>3253</v>
      </c>
      <c r="B1288" s="281" t="s">
        <v>3254</v>
      </c>
      <c r="C1288" s="282"/>
      <c r="D1288" s="283"/>
      <c r="E1288" s="284" t="s">
        <v>3255</v>
      </c>
      <c r="F1288" s="284"/>
      <c r="G1288" s="284"/>
      <c r="H1288" s="285" t="s">
        <v>526</v>
      </c>
      <c r="I1288" s="303">
        <v>28</v>
      </c>
      <c r="J1288" s="287">
        <v>3503.14</v>
      </c>
      <c r="K1288" s="287">
        <v>98087.92</v>
      </c>
      <c r="L1288" s="287" t="s">
        <v>200</v>
      </c>
      <c r="M1288" s="287">
        <v>19617.580000000002</v>
      </c>
      <c r="N1288" s="287">
        <v>117705.5</v>
      </c>
      <c r="O1288" s="288"/>
      <c r="AU1288" s="114"/>
      <c r="AV1288" s="115"/>
      <c r="AW1288" s="112" t="s">
        <v>3254</v>
      </c>
      <c r="AX1288" s="112" t="s">
        <v>3255</v>
      </c>
      <c r="AY1288" s="114"/>
      <c r="BA1288" s="114"/>
    </row>
    <row r="1289" spans="1:53" ht="19.5" x14ac:dyDescent="0.25">
      <c r="A1289" s="280" t="s">
        <v>3256</v>
      </c>
      <c r="B1289" s="281" t="s">
        <v>3257</v>
      </c>
      <c r="C1289" s="282"/>
      <c r="D1289" s="283"/>
      <c r="E1289" s="284" t="s">
        <v>3258</v>
      </c>
      <c r="F1289" s="284"/>
      <c r="G1289" s="284"/>
      <c r="H1289" s="285" t="s">
        <v>526</v>
      </c>
      <c r="I1289" s="303">
        <v>28</v>
      </c>
      <c r="J1289" s="287">
        <v>14985.96</v>
      </c>
      <c r="K1289" s="287">
        <v>419606.88</v>
      </c>
      <c r="L1289" s="287" t="s">
        <v>200</v>
      </c>
      <c r="M1289" s="287">
        <v>83921.38</v>
      </c>
      <c r="N1289" s="287">
        <v>503528.26</v>
      </c>
      <c r="O1289" s="288"/>
      <c r="AU1289" s="114"/>
      <c r="AV1289" s="115"/>
      <c r="AW1289" s="112" t="s">
        <v>3257</v>
      </c>
      <c r="AX1289" s="112" t="s">
        <v>3258</v>
      </c>
      <c r="AY1289" s="114"/>
      <c r="BA1289" s="114"/>
    </row>
    <row r="1290" spans="1:53" ht="15.75" x14ac:dyDescent="0.25">
      <c r="A1290" s="280" t="s">
        <v>3259</v>
      </c>
      <c r="B1290" s="281" t="s">
        <v>3260</v>
      </c>
      <c r="C1290" s="282"/>
      <c r="D1290" s="283"/>
      <c r="E1290" s="284" t="s">
        <v>3261</v>
      </c>
      <c r="F1290" s="284"/>
      <c r="G1290" s="284"/>
      <c r="H1290" s="285" t="s">
        <v>526</v>
      </c>
      <c r="I1290" s="303">
        <v>1</v>
      </c>
      <c r="J1290" s="287">
        <v>5102.4399999999996</v>
      </c>
      <c r="K1290" s="287">
        <v>5102.4399999999996</v>
      </c>
      <c r="L1290" s="287" t="s">
        <v>200</v>
      </c>
      <c r="M1290" s="287">
        <v>1020.49</v>
      </c>
      <c r="N1290" s="287">
        <v>6122.93</v>
      </c>
      <c r="O1290" s="288"/>
      <c r="AU1290" s="114"/>
      <c r="AV1290" s="115"/>
      <c r="AW1290" s="112" t="s">
        <v>3260</v>
      </c>
      <c r="AX1290" s="112" t="s">
        <v>3261</v>
      </c>
      <c r="AY1290" s="114"/>
      <c r="BA1290" s="114"/>
    </row>
    <row r="1291" spans="1:53" ht="30.75" x14ac:dyDescent="0.25">
      <c r="A1291" s="280" t="s">
        <v>3262</v>
      </c>
      <c r="B1291" s="281" t="s">
        <v>3263</v>
      </c>
      <c r="C1291" s="282"/>
      <c r="D1291" s="283"/>
      <c r="E1291" s="284" t="s">
        <v>3264</v>
      </c>
      <c r="F1291" s="284"/>
      <c r="G1291" s="284"/>
      <c r="H1291" s="285" t="s">
        <v>1881</v>
      </c>
      <c r="I1291" s="303">
        <v>1</v>
      </c>
      <c r="J1291" s="287">
        <v>90241.16</v>
      </c>
      <c r="K1291" s="287">
        <v>90241.16</v>
      </c>
      <c r="L1291" s="287" t="s">
        <v>200</v>
      </c>
      <c r="M1291" s="287">
        <v>18048.23</v>
      </c>
      <c r="N1291" s="287">
        <v>108289.39</v>
      </c>
      <c r="O1291" s="288"/>
      <c r="AU1291" s="114"/>
      <c r="AV1291" s="115"/>
      <c r="AW1291" s="112" t="s">
        <v>3263</v>
      </c>
      <c r="AX1291" s="112" t="s">
        <v>3264</v>
      </c>
      <c r="AY1291" s="114"/>
      <c r="BA1291" s="114"/>
    </row>
    <row r="1292" spans="1:53" ht="30.75" x14ac:dyDescent="0.25">
      <c r="A1292" s="280" t="s">
        <v>3265</v>
      </c>
      <c r="B1292" s="281" t="s">
        <v>3266</v>
      </c>
      <c r="C1292" s="282"/>
      <c r="D1292" s="283"/>
      <c r="E1292" s="284" t="s">
        <v>3267</v>
      </c>
      <c r="F1292" s="284"/>
      <c r="G1292" s="284"/>
      <c r="H1292" s="285" t="s">
        <v>526</v>
      </c>
      <c r="I1292" s="303">
        <v>2</v>
      </c>
      <c r="J1292" s="287">
        <v>9179.19</v>
      </c>
      <c r="K1292" s="287">
        <v>18358.38</v>
      </c>
      <c r="L1292" s="287" t="s">
        <v>200</v>
      </c>
      <c r="M1292" s="287">
        <v>3671.68</v>
      </c>
      <c r="N1292" s="287">
        <v>22030.06</v>
      </c>
      <c r="O1292" s="288"/>
      <c r="AU1292" s="114"/>
      <c r="AV1292" s="115"/>
      <c r="AW1292" s="112" t="s">
        <v>3266</v>
      </c>
      <c r="AX1292" s="112" t="s">
        <v>3267</v>
      </c>
      <c r="AY1292" s="114"/>
      <c r="BA1292" s="114"/>
    </row>
    <row r="1293" spans="1:53" ht="15.75" x14ac:dyDescent="0.25">
      <c r="A1293" s="280" t="s">
        <v>3268</v>
      </c>
      <c r="B1293" s="281" t="s">
        <v>3269</v>
      </c>
      <c r="C1293" s="282"/>
      <c r="D1293" s="283"/>
      <c r="E1293" s="284" t="s">
        <v>1917</v>
      </c>
      <c r="F1293" s="284"/>
      <c r="G1293" s="284"/>
      <c r="H1293" s="285" t="s">
        <v>526</v>
      </c>
      <c r="I1293" s="303">
        <v>34</v>
      </c>
      <c r="J1293" s="287">
        <v>1743.86</v>
      </c>
      <c r="K1293" s="287">
        <v>59291.24</v>
      </c>
      <c r="L1293" s="287" t="s">
        <v>200</v>
      </c>
      <c r="M1293" s="287">
        <v>11858.25</v>
      </c>
      <c r="N1293" s="287">
        <v>71149.490000000005</v>
      </c>
      <c r="O1293" s="288"/>
      <c r="AU1293" s="114"/>
      <c r="AV1293" s="115"/>
      <c r="AW1293" s="112" t="s">
        <v>3269</v>
      </c>
      <c r="AX1293" s="112" t="s">
        <v>1917</v>
      </c>
      <c r="AY1293" s="114"/>
      <c r="BA1293" s="114"/>
    </row>
    <row r="1294" spans="1:53" ht="19.5" x14ac:dyDescent="0.25">
      <c r="A1294" s="280" t="s">
        <v>3270</v>
      </c>
      <c r="B1294" s="281" t="s">
        <v>3271</v>
      </c>
      <c r="C1294" s="282"/>
      <c r="D1294" s="283"/>
      <c r="E1294" s="284" t="s">
        <v>3272</v>
      </c>
      <c r="F1294" s="284"/>
      <c r="G1294" s="284"/>
      <c r="H1294" s="285" t="s">
        <v>526</v>
      </c>
      <c r="I1294" s="303">
        <v>31</v>
      </c>
      <c r="J1294" s="287">
        <v>522.45000000000005</v>
      </c>
      <c r="K1294" s="287">
        <v>16195.95</v>
      </c>
      <c r="L1294" s="287" t="s">
        <v>200</v>
      </c>
      <c r="M1294" s="287">
        <v>3239.19</v>
      </c>
      <c r="N1294" s="287">
        <v>19435.14</v>
      </c>
      <c r="O1294" s="288"/>
      <c r="AU1294" s="114"/>
      <c r="AV1294" s="115"/>
      <c r="AW1294" s="112" t="s">
        <v>3271</v>
      </c>
      <c r="AX1294" s="112" t="s">
        <v>3272</v>
      </c>
      <c r="AY1294" s="114"/>
      <c r="BA1294" s="114"/>
    </row>
    <row r="1295" spans="1:53" ht="19.5" x14ac:dyDescent="0.25">
      <c r="A1295" s="280" t="s">
        <v>3273</v>
      </c>
      <c r="B1295" s="281" t="s">
        <v>3274</v>
      </c>
      <c r="C1295" s="282"/>
      <c r="D1295" s="283"/>
      <c r="E1295" s="284" t="s">
        <v>3275</v>
      </c>
      <c r="F1295" s="284"/>
      <c r="G1295" s="284"/>
      <c r="H1295" s="285" t="s">
        <v>526</v>
      </c>
      <c r="I1295" s="303">
        <v>3</v>
      </c>
      <c r="J1295" s="287">
        <v>931.85</v>
      </c>
      <c r="K1295" s="287">
        <v>2795.55</v>
      </c>
      <c r="L1295" s="287" t="s">
        <v>200</v>
      </c>
      <c r="M1295" s="287">
        <v>559.11</v>
      </c>
      <c r="N1295" s="287">
        <v>3354.66</v>
      </c>
      <c r="O1295" s="288"/>
      <c r="AU1295" s="114"/>
      <c r="AV1295" s="115"/>
      <c r="AW1295" s="112" t="s">
        <v>3274</v>
      </c>
      <c r="AX1295" s="112" t="s">
        <v>3275</v>
      </c>
      <c r="AY1295" s="114"/>
      <c r="BA1295" s="114"/>
    </row>
    <row r="1296" spans="1:53" ht="30.75" x14ac:dyDescent="0.25">
      <c r="A1296" s="280" t="s">
        <v>3276</v>
      </c>
      <c r="B1296" s="281" t="s">
        <v>3277</v>
      </c>
      <c r="C1296" s="282"/>
      <c r="D1296" s="283"/>
      <c r="E1296" s="284" t="s">
        <v>1719</v>
      </c>
      <c r="F1296" s="284"/>
      <c r="G1296" s="284"/>
      <c r="H1296" s="285" t="s">
        <v>526</v>
      </c>
      <c r="I1296" s="303">
        <v>1</v>
      </c>
      <c r="J1296" s="287">
        <v>1337.12</v>
      </c>
      <c r="K1296" s="287">
        <v>1337.12</v>
      </c>
      <c r="L1296" s="287" t="s">
        <v>200</v>
      </c>
      <c r="M1296" s="287">
        <v>267.42</v>
      </c>
      <c r="N1296" s="287">
        <v>1604.54</v>
      </c>
      <c r="O1296" s="288"/>
      <c r="AU1296" s="114"/>
      <c r="AV1296" s="115"/>
      <c r="AW1296" s="112" t="s">
        <v>3277</v>
      </c>
      <c r="AX1296" s="112" t="s">
        <v>1719</v>
      </c>
      <c r="AY1296" s="114"/>
      <c r="BA1296" s="114"/>
    </row>
    <row r="1297" spans="1:53" ht="19.5" x14ac:dyDescent="0.25">
      <c r="A1297" s="280" t="s">
        <v>3278</v>
      </c>
      <c r="B1297" s="281" t="s">
        <v>3279</v>
      </c>
      <c r="C1297" s="282"/>
      <c r="D1297" s="283"/>
      <c r="E1297" s="284" t="s">
        <v>3280</v>
      </c>
      <c r="F1297" s="284"/>
      <c r="G1297" s="284"/>
      <c r="H1297" s="285" t="s">
        <v>526</v>
      </c>
      <c r="I1297" s="303">
        <v>1</v>
      </c>
      <c r="J1297" s="287">
        <v>6447.76</v>
      </c>
      <c r="K1297" s="287">
        <v>6447.76</v>
      </c>
      <c r="L1297" s="287" t="s">
        <v>200</v>
      </c>
      <c r="M1297" s="287">
        <v>1289.55</v>
      </c>
      <c r="N1297" s="287">
        <v>7737.31</v>
      </c>
      <c r="O1297" s="288"/>
      <c r="AU1297" s="114"/>
      <c r="AV1297" s="115"/>
      <c r="AW1297" s="112" t="s">
        <v>3279</v>
      </c>
      <c r="AX1297" s="112" t="s">
        <v>3280</v>
      </c>
      <c r="AY1297" s="114"/>
      <c r="BA1297" s="114"/>
    </row>
    <row r="1298" spans="1:53" ht="45.75" x14ac:dyDescent="0.25">
      <c r="A1298" s="280" t="s">
        <v>3281</v>
      </c>
      <c r="B1298" s="281" t="s">
        <v>3282</v>
      </c>
      <c r="C1298" s="282"/>
      <c r="D1298" s="283"/>
      <c r="E1298" s="284" t="s">
        <v>3283</v>
      </c>
      <c r="F1298" s="284"/>
      <c r="G1298" s="284"/>
      <c r="H1298" s="285" t="s">
        <v>526</v>
      </c>
      <c r="I1298" s="303">
        <v>56</v>
      </c>
      <c r="J1298" s="287">
        <v>1838.89</v>
      </c>
      <c r="K1298" s="287">
        <v>102977.84</v>
      </c>
      <c r="L1298" s="287" t="s">
        <v>200</v>
      </c>
      <c r="M1298" s="287">
        <v>20595.57</v>
      </c>
      <c r="N1298" s="287">
        <v>123573.41</v>
      </c>
      <c r="O1298" s="288"/>
      <c r="AU1298" s="114"/>
      <c r="AV1298" s="115"/>
      <c r="AW1298" s="112" t="s">
        <v>3282</v>
      </c>
      <c r="AX1298" s="112" t="s">
        <v>3283</v>
      </c>
      <c r="AY1298" s="114"/>
      <c r="BA1298" s="114"/>
    </row>
    <row r="1299" spans="1:53" ht="19.5" x14ac:dyDescent="0.25">
      <c r="A1299" s="280" t="s">
        <v>3284</v>
      </c>
      <c r="B1299" s="281" t="s">
        <v>3285</v>
      </c>
      <c r="C1299" s="282"/>
      <c r="D1299" s="283"/>
      <c r="E1299" s="284" t="s">
        <v>3286</v>
      </c>
      <c r="F1299" s="284"/>
      <c r="G1299" s="284"/>
      <c r="H1299" s="285" t="s">
        <v>526</v>
      </c>
      <c r="I1299" s="303">
        <v>28</v>
      </c>
      <c r="J1299" s="287">
        <v>3417.09</v>
      </c>
      <c r="K1299" s="287">
        <v>95678.52</v>
      </c>
      <c r="L1299" s="287" t="s">
        <v>200</v>
      </c>
      <c r="M1299" s="287">
        <v>19135.7</v>
      </c>
      <c r="N1299" s="287">
        <v>114814.22</v>
      </c>
      <c r="O1299" s="288"/>
      <c r="AU1299" s="114"/>
      <c r="AV1299" s="115"/>
      <c r="AW1299" s="112" t="s">
        <v>3285</v>
      </c>
      <c r="AX1299" s="112" t="s">
        <v>3286</v>
      </c>
      <c r="AY1299" s="114"/>
      <c r="BA1299" s="114"/>
    </row>
    <row r="1300" spans="1:53" ht="19.5" x14ac:dyDescent="0.25">
      <c r="A1300" s="280" t="s">
        <v>3287</v>
      </c>
      <c r="B1300" s="281" t="s">
        <v>3288</v>
      </c>
      <c r="C1300" s="282"/>
      <c r="D1300" s="283"/>
      <c r="E1300" s="284" t="s">
        <v>3289</v>
      </c>
      <c r="F1300" s="284"/>
      <c r="G1300" s="284"/>
      <c r="H1300" s="285" t="s">
        <v>526</v>
      </c>
      <c r="I1300" s="303">
        <v>28</v>
      </c>
      <c r="J1300" s="287">
        <v>367.25</v>
      </c>
      <c r="K1300" s="287">
        <v>10283</v>
      </c>
      <c r="L1300" s="287" t="s">
        <v>200</v>
      </c>
      <c r="M1300" s="287">
        <v>2056.6</v>
      </c>
      <c r="N1300" s="287">
        <v>12339.6</v>
      </c>
      <c r="O1300" s="288"/>
      <c r="AU1300" s="114"/>
      <c r="AV1300" s="115"/>
      <c r="AW1300" s="112" t="s">
        <v>3288</v>
      </c>
      <c r="AX1300" s="112" t="s">
        <v>3289</v>
      </c>
      <c r="AY1300" s="114"/>
      <c r="BA1300" s="114"/>
    </row>
    <row r="1301" spans="1:53" ht="15.75" x14ac:dyDescent="0.25">
      <c r="A1301" s="280" t="s">
        <v>3290</v>
      </c>
      <c r="B1301" s="281" t="s">
        <v>3291</v>
      </c>
      <c r="C1301" s="282"/>
      <c r="D1301" s="283"/>
      <c r="E1301" s="284" t="s">
        <v>608</v>
      </c>
      <c r="F1301" s="284"/>
      <c r="G1301" s="284"/>
      <c r="H1301" s="285" t="s">
        <v>526</v>
      </c>
      <c r="I1301" s="303">
        <v>28</v>
      </c>
      <c r="J1301" s="287">
        <v>1713.43</v>
      </c>
      <c r="K1301" s="287">
        <v>47976.04</v>
      </c>
      <c r="L1301" s="287" t="s">
        <v>200</v>
      </c>
      <c r="M1301" s="287">
        <v>9595.2099999999991</v>
      </c>
      <c r="N1301" s="287">
        <v>57571.25</v>
      </c>
      <c r="O1301" s="288"/>
      <c r="AU1301" s="114"/>
      <c r="AV1301" s="115"/>
      <c r="AW1301" s="112" t="s">
        <v>3291</v>
      </c>
      <c r="AX1301" s="112" t="s">
        <v>608</v>
      </c>
      <c r="AY1301" s="114"/>
      <c r="BA1301" s="114"/>
    </row>
    <row r="1302" spans="1:53" ht="19.5" x14ac:dyDescent="0.25">
      <c r="A1302" s="280" t="s">
        <v>3292</v>
      </c>
      <c r="B1302" s="281" t="s">
        <v>3293</v>
      </c>
      <c r="C1302" s="282"/>
      <c r="D1302" s="283"/>
      <c r="E1302" s="284" t="s">
        <v>3294</v>
      </c>
      <c r="F1302" s="284"/>
      <c r="G1302" s="284"/>
      <c r="H1302" s="285" t="s">
        <v>526</v>
      </c>
      <c r="I1302" s="303">
        <v>28</v>
      </c>
      <c r="J1302" s="287">
        <v>1328.87</v>
      </c>
      <c r="K1302" s="287">
        <v>37208.36</v>
      </c>
      <c r="L1302" s="287" t="s">
        <v>200</v>
      </c>
      <c r="M1302" s="287">
        <v>7441.67</v>
      </c>
      <c r="N1302" s="287">
        <v>44650.03</v>
      </c>
      <c r="O1302" s="288"/>
      <c r="AU1302" s="114"/>
      <c r="AV1302" s="115"/>
      <c r="AW1302" s="112" t="s">
        <v>3293</v>
      </c>
      <c r="AX1302" s="112" t="s">
        <v>3294</v>
      </c>
      <c r="AY1302" s="114"/>
      <c r="BA1302" s="114"/>
    </row>
    <row r="1303" spans="1:53" ht="15.75" x14ac:dyDescent="0.25">
      <c r="A1303" s="280" t="s">
        <v>3295</v>
      </c>
      <c r="B1303" s="281" t="s">
        <v>3296</v>
      </c>
      <c r="C1303" s="282"/>
      <c r="D1303" s="283"/>
      <c r="E1303" s="284" t="s">
        <v>3297</v>
      </c>
      <c r="F1303" s="284"/>
      <c r="G1303" s="284"/>
      <c r="H1303" s="285" t="s">
        <v>526</v>
      </c>
      <c r="I1303" s="303">
        <v>92</v>
      </c>
      <c r="J1303" s="287">
        <v>10895.2</v>
      </c>
      <c r="K1303" s="287">
        <v>1002358.4</v>
      </c>
      <c r="L1303" s="287" t="s">
        <v>200</v>
      </c>
      <c r="M1303" s="287">
        <v>200471.67999999999</v>
      </c>
      <c r="N1303" s="287">
        <v>1202830.08</v>
      </c>
      <c r="O1303" s="288"/>
      <c r="AU1303" s="114"/>
      <c r="AV1303" s="115"/>
      <c r="AW1303" s="112" t="s">
        <v>3296</v>
      </c>
      <c r="AX1303" s="112" t="s">
        <v>3297</v>
      </c>
      <c r="AY1303" s="114"/>
      <c r="BA1303" s="114"/>
    </row>
    <row r="1304" spans="1:53" ht="30.75" x14ac:dyDescent="0.25">
      <c r="A1304" s="280" t="s">
        <v>3298</v>
      </c>
      <c r="B1304" s="281" t="s">
        <v>3299</v>
      </c>
      <c r="C1304" s="282"/>
      <c r="D1304" s="283"/>
      <c r="E1304" s="284" t="s">
        <v>3300</v>
      </c>
      <c r="F1304" s="284"/>
      <c r="G1304" s="284"/>
      <c r="H1304" s="285" t="s">
        <v>526</v>
      </c>
      <c r="I1304" s="303">
        <v>92</v>
      </c>
      <c r="J1304" s="287">
        <v>11254.86</v>
      </c>
      <c r="K1304" s="287">
        <v>1035447.12</v>
      </c>
      <c r="L1304" s="287" t="s">
        <v>200</v>
      </c>
      <c r="M1304" s="287">
        <v>207089.42</v>
      </c>
      <c r="N1304" s="287">
        <v>1242536.54</v>
      </c>
      <c r="O1304" s="288"/>
      <c r="AU1304" s="114"/>
      <c r="AV1304" s="115"/>
      <c r="AW1304" s="112" t="s">
        <v>3299</v>
      </c>
      <c r="AX1304" s="112" t="s">
        <v>3300</v>
      </c>
      <c r="AY1304" s="114"/>
      <c r="BA1304" s="114"/>
    </row>
    <row r="1305" spans="1:53" ht="30.75" x14ac:dyDescent="0.25">
      <c r="A1305" s="280" t="s">
        <v>3301</v>
      </c>
      <c r="B1305" s="281" t="s">
        <v>3302</v>
      </c>
      <c r="C1305" s="282"/>
      <c r="D1305" s="283"/>
      <c r="E1305" s="284" t="s">
        <v>1891</v>
      </c>
      <c r="F1305" s="284"/>
      <c r="G1305" s="284"/>
      <c r="H1305" s="285" t="s">
        <v>526</v>
      </c>
      <c r="I1305" s="303">
        <v>102</v>
      </c>
      <c r="J1305" s="287">
        <v>1153.3599999999999</v>
      </c>
      <c r="K1305" s="287">
        <v>117642.72</v>
      </c>
      <c r="L1305" s="287" t="s">
        <v>200</v>
      </c>
      <c r="M1305" s="287">
        <v>23528.54</v>
      </c>
      <c r="N1305" s="287">
        <v>141171.26</v>
      </c>
      <c r="O1305" s="288"/>
      <c r="AU1305" s="114"/>
      <c r="AV1305" s="115"/>
      <c r="AW1305" s="112" t="s">
        <v>3302</v>
      </c>
      <c r="AX1305" s="112" t="s">
        <v>1891</v>
      </c>
      <c r="AY1305" s="114"/>
      <c r="BA1305" s="114"/>
    </row>
    <row r="1306" spans="1:53" ht="30.75" x14ac:dyDescent="0.25">
      <c r="A1306" s="280" t="s">
        <v>3303</v>
      </c>
      <c r="B1306" s="281" t="s">
        <v>3304</v>
      </c>
      <c r="C1306" s="282"/>
      <c r="D1306" s="283"/>
      <c r="E1306" s="284" t="s">
        <v>3305</v>
      </c>
      <c r="F1306" s="284"/>
      <c r="G1306" s="284"/>
      <c r="H1306" s="285" t="s">
        <v>526</v>
      </c>
      <c r="I1306" s="303">
        <v>102</v>
      </c>
      <c r="J1306" s="287">
        <v>318.63</v>
      </c>
      <c r="K1306" s="287">
        <v>32500.26</v>
      </c>
      <c r="L1306" s="287" t="s">
        <v>200</v>
      </c>
      <c r="M1306" s="287">
        <v>6500.05</v>
      </c>
      <c r="N1306" s="287">
        <v>39000.31</v>
      </c>
      <c r="O1306" s="288"/>
      <c r="AU1306" s="114"/>
      <c r="AV1306" s="115"/>
      <c r="AW1306" s="112" t="s">
        <v>3304</v>
      </c>
      <c r="AX1306" s="112" t="s">
        <v>3305</v>
      </c>
      <c r="AY1306" s="114"/>
      <c r="BA1306" s="114"/>
    </row>
    <row r="1307" spans="1:53" ht="30.75" x14ac:dyDescent="0.25">
      <c r="A1307" s="280" t="s">
        <v>3306</v>
      </c>
      <c r="B1307" s="281" t="s">
        <v>3307</v>
      </c>
      <c r="C1307" s="282"/>
      <c r="D1307" s="283"/>
      <c r="E1307" s="284" t="s">
        <v>1520</v>
      </c>
      <c r="F1307" s="284"/>
      <c r="G1307" s="284"/>
      <c r="H1307" s="285" t="s">
        <v>526</v>
      </c>
      <c r="I1307" s="303">
        <v>7</v>
      </c>
      <c r="J1307" s="287">
        <v>7808.92</v>
      </c>
      <c r="K1307" s="287">
        <v>54662.44</v>
      </c>
      <c r="L1307" s="287" t="s">
        <v>200</v>
      </c>
      <c r="M1307" s="287">
        <v>10932.49</v>
      </c>
      <c r="N1307" s="287">
        <v>65594.929999999993</v>
      </c>
      <c r="O1307" s="288"/>
      <c r="AU1307" s="114"/>
      <c r="AV1307" s="115"/>
      <c r="AW1307" s="112" t="s">
        <v>3307</v>
      </c>
      <c r="AX1307" s="112" t="s">
        <v>1520</v>
      </c>
      <c r="AY1307" s="114"/>
      <c r="BA1307" s="114"/>
    </row>
    <row r="1308" spans="1:53" ht="30.75" x14ac:dyDescent="0.25">
      <c r="A1308" s="280" t="s">
        <v>3308</v>
      </c>
      <c r="B1308" s="281" t="s">
        <v>3309</v>
      </c>
      <c r="C1308" s="282"/>
      <c r="D1308" s="283"/>
      <c r="E1308" s="284" t="s">
        <v>3310</v>
      </c>
      <c r="F1308" s="284"/>
      <c r="G1308" s="284"/>
      <c r="H1308" s="285" t="s">
        <v>1881</v>
      </c>
      <c r="I1308" s="303">
        <v>7</v>
      </c>
      <c r="J1308" s="287">
        <v>3716.75</v>
      </c>
      <c r="K1308" s="287">
        <v>26017.25</v>
      </c>
      <c r="L1308" s="287" t="s">
        <v>200</v>
      </c>
      <c r="M1308" s="287">
        <v>5203.45</v>
      </c>
      <c r="N1308" s="287">
        <v>31220.7</v>
      </c>
      <c r="O1308" s="288"/>
      <c r="AU1308" s="114"/>
      <c r="AV1308" s="115"/>
      <c r="AW1308" s="112" t="s">
        <v>3309</v>
      </c>
      <c r="AX1308" s="112" t="s">
        <v>3310</v>
      </c>
      <c r="AY1308" s="114"/>
      <c r="BA1308" s="114"/>
    </row>
    <row r="1309" spans="1:53" ht="30.75" x14ac:dyDescent="0.25">
      <c r="A1309" s="280" t="s">
        <v>3311</v>
      </c>
      <c r="B1309" s="281" t="s">
        <v>3312</v>
      </c>
      <c r="C1309" s="282"/>
      <c r="D1309" s="283"/>
      <c r="E1309" s="284" t="s">
        <v>1992</v>
      </c>
      <c r="F1309" s="284"/>
      <c r="G1309" s="284"/>
      <c r="H1309" s="285" t="s">
        <v>526</v>
      </c>
      <c r="I1309" s="303">
        <v>37</v>
      </c>
      <c r="J1309" s="287">
        <v>1144.52</v>
      </c>
      <c r="K1309" s="287">
        <v>42347.24</v>
      </c>
      <c r="L1309" s="287" t="s">
        <v>200</v>
      </c>
      <c r="M1309" s="287">
        <v>8469.4500000000007</v>
      </c>
      <c r="N1309" s="287">
        <v>50816.69</v>
      </c>
      <c r="O1309" s="288"/>
      <c r="AU1309" s="114"/>
      <c r="AV1309" s="115"/>
      <c r="AW1309" s="112" t="s">
        <v>3312</v>
      </c>
      <c r="AX1309" s="112" t="s">
        <v>1992</v>
      </c>
      <c r="AY1309" s="114"/>
      <c r="BA1309" s="114"/>
    </row>
    <row r="1310" spans="1:53" ht="19.5" x14ac:dyDescent="0.25">
      <c r="A1310" s="280" t="s">
        <v>3313</v>
      </c>
      <c r="B1310" s="281" t="s">
        <v>3314</v>
      </c>
      <c r="C1310" s="282"/>
      <c r="D1310" s="283"/>
      <c r="E1310" s="284" t="s">
        <v>3315</v>
      </c>
      <c r="F1310" s="284"/>
      <c r="G1310" s="284"/>
      <c r="H1310" s="285" t="s">
        <v>526</v>
      </c>
      <c r="I1310" s="303">
        <v>37</v>
      </c>
      <c r="J1310" s="287">
        <v>233.18</v>
      </c>
      <c r="K1310" s="287">
        <v>8627.66</v>
      </c>
      <c r="L1310" s="287" t="s">
        <v>200</v>
      </c>
      <c r="M1310" s="287">
        <v>1725.53</v>
      </c>
      <c r="N1310" s="287">
        <v>10353.19</v>
      </c>
      <c r="O1310" s="288"/>
      <c r="AU1310" s="114"/>
      <c r="AV1310" s="115"/>
      <c r="AW1310" s="112" t="s">
        <v>3314</v>
      </c>
      <c r="AX1310" s="112" t="s">
        <v>3315</v>
      </c>
      <c r="AY1310" s="114"/>
      <c r="BA1310" s="114"/>
    </row>
    <row r="1311" spans="1:53" ht="15.75" x14ac:dyDescent="0.25">
      <c r="A1311" s="280" t="s">
        <v>3316</v>
      </c>
      <c r="B1311" s="281" t="s">
        <v>3317</v>
      </c>
      <c r="C1311" s="282"/>
      <c r="D1311" s="283"/>
      <c r="E1311" s="284" t="s">
        <v>1758</v>
      </c>
      <c r="F1311" s="284"/>
      <c r="G1311" s="284"/>
      <c r="H1311" s="285" t="s">
        <v>526</v>
      </c>
      <c r="I1311" s="303">
        <v>1</v>
      </c>
      <c r="J1311" s="287">
        <v>2813.01</v>
      </c>
      <c r="K1311" s="287">
        <v>2813.01</v>
      </c>
      <c r="L1311" s="287" t="s">
        <v>200</v>
      </c>
      <c r="M1311" s="287">
        <v>562.6</v>
      </c>
      <c r="N1311" s="287">
        <v>3375.61</v>
      </c>
      <c r="O1311" s="288"/>
      <c r="AU1311" s="114"/>
      <c r="AV1311" s="115"/>
      <c r="AW1311" s="112" t="s">
        <v>3317</v>
      </c>
      <c r="AX1311" s="112" t="s">
        <v>1758</v>
      </c>
      <c r="AY1311" s="114"/>
      <c r="BA1311" s="114"/>
    </row>
    <row r="1312" spans="1:53" ht="30.75" x14ac:dyDescent="0.25">
      <c r="A1312" s="280" t="s">
        <v>3318</v>
      </c>
      <c r="B1312" s="281" t="s">
        <v>3319</v>
      </c>
      <c r="C1312" s="282"/>
      <c r="D1312" s="283"/>
      <c r="E1312" s="284" t="s">
        <v>3320</v>
      </c>
      <c r="F1312" s="284"/>
      <c r="G1312" s="284"/>
      <c r="H1312" s="285" t="s">
        <v>526</v>
      </c>
      <c r="I1312" s="303">
        <v>1</v>
      </c>
      <c r="J1312" s="287">
        <v>348.88</v>
      </c>
      <c r="K1312" s="287">
        <v>348.88</v>
      </c>
      <c r="L1312" s="287" t="s">
        <v>200</v>
      </c>
      <c r="M1312" s="287">
        <v>69.78</v>
      </c>
      <c r="N1312" s="287">
        <v>418.66</v>
      </c>
      <c r="O1312" s="288"/>
      <c r="AU1312" s="114"/>
      <c r="AV1312" s="115"/>
      <c r="AW1312" s="112" t="s">
        <v>3319</v>
      </c>
      <c r="AX1312" s="112" t="s">
        <v>3320</v>
      </c>
      <c r="AY1312" s="114"/>
      <c r="BA1312" s="114"/>
    </row>
    <row r="1313" spans="1:53" ht="15.75" x14ac:dyDescent="0.25">
      <c r="A1313" s="280" t="s">
        <v>3321</v>
      </c>
      <c r="B1313" s="281" t="s">
        <v>3322</v>
      </c>
      <c r="C1313" s="282"/>
      <c r="D1313" s="283"/>
      <c r="E1313" s="284" t="s">
        <v>3323</v>
      </c>
      <c r="F1313" s="284"/>
      <c r="G1313" s="284"/>
      <c r="H1313" s="285" t="s">
        <v>526</v>
      </c>
      <c r="I1313" s="303">
        <v>1</v>
      </c>
      <c r="J1313" s="287">
        <v>6253.81</v>
      </c>
      <c r="K1313" s="287">
        <v>6253.81</v>
      </c>
      <c r="L1313" s="287" t="s">
        <v>200</v>
      </c>
      <c r="M1313" s="287">
        <v>1250.76</v>
      </c>
      <c r="N1313" s="287">
        <v>7504.57</v>
      </c>
      <c r="O1313" s="288"/>
      <c r="AU1313" s="114"/>
      <c r="AV1313" s="115"/>
      <c r="AW1313" s="112" t="s">
        <v>3322</v>
      </c>
      <c r="AX1313" s="112" t="s">
        <v>3323</v>
      </c>
      <c r="AY1313" s="114"/>
      <c r="BA1313" s="114"/>
    </row>
    <row r="1314" spans="1:53" ht="19.5" x14ac:dyDescent="0.25">
      <c r="A1314" s="280" t="s">
        <v>3324</v>
      </c>
      <c r="B1314" s="281" t="s">
        <v>3325</v>
      </c>
      <c r="C1314" s="282"/>
      <c r="D1314" s="283"/>
      <c r="E1314" s="284" t="s">
        <v>3326</v>
      </c>
      <c r="F1314" s="284"/>
      <c r="G1314" s="284"/>
      <c r="H1314" s="285" t="s">
        <v>526</v>
      </c>
      <c r="I1314" s="303">
        <v>1</v>
      </c>
      <c r="J1314" s="287">
        <v>7582.25</v>
      </c>
      <c r="K1314" s="287">
        <v>7582.25</v>
      </c>
      <c r="L1314" s="287" t="s">
        <v>200</v>
      </c>
      <c r="M1314" s="287">
        <v>1516.45</v>
      </c>
      <c r="N1314" s="287">
        <v>9098.7000000000007</v>
      </c>
      <c r="O1314" s="288"/>
      <c r="AU1314" s="114"/>
      <c r="AV1314" s="115"/>
      <c r="AW1314" s="112" t="s">
        <v>3325</v>
      </c>
      <c r="AX1314" s="112" t="s">
        <v>3326</v>
      </c>
      <c r="AY1314" s="114"/>
      <c r="BA1314" s="114"/>
    </row>
    <row r="1315" spans="1:53" ht="19.5" x14ac:dyDescent="0.25">
      <c r="A1315" s="280" t="s">
        <v>3327</v>
      </c>
      <c r="B1315" s="281" t="s">
        <v>3328</v>
      </c>
      <c r="C1315" s="282"/>
      <c r="D1315" s="283"/>
      <c r="E1315" s="284" t="s">
        <v>3329</v>
      </c>
      <c r="F1315" s="284"/>
      <c r="G1315" s="284"/>
      <c r="H1315" s="285" t="s">
        <v>526</v>
      </c>
      <c r="I1315" s="303">
        <v>1</v>
      </c>
      <c r="J1315" s="287">
        <v>4610.3599999999997</v>
      </c>
      <c r="K1315" s="287">
        <v>4610.3599999999997</v>
      </c>
      <c r="L1315" s="287" t="s">
        <v>200</v>
      </c>
      <c r="M1315" s="287">
        <v>922.07</v>
      </c>
      <c r="N1315" s="287">
        <v>5532.43</v>
      </c>
      <c r="O1315" s="288"/>
      <c r="AU1315" s="114"/>
      <c r="AV1315" s="115"/>
      <c r="AW1315" s="112" t="s">
        <v>3328</v>
      </c>
      <c r="AX1315" s="112" t="s">
        <v>3329</v>
      </c>
      <c r="AY1315" s="114"/>
      <c r="BA1315" s="114"/>
    </row>
    <row r="1316" spans="1:53" ht="19.5" x14ac:dyDescent="0.25">
      <c r="A1316" s="280" t="s">
        <v>3330</v>
      </c>
      <c r="B1316" s="281" t="s">
        <v>3331</v>
      </c>
      <c r="C1316" s="282"/>
      <c r="D1316" s="283"/>
      <c r="E1316" s="284" t="s">
        <v>3332</v>
      </c>
      <c r="F1316" s="284"/>
      <c r="G1316" s="284"/>
      <c r="H1316" s="285" t="s">
        <v>526</v>
      </c>
      <c r="I1316" s="303">
        <v>2</v>
      </c>
      <c r="J1316" s="287">
        <v>6201.4</v>
      </c>
      <c r="K1316" s="287">
        <v>12402.8</v>
      </c>
      <c r="L1316" s="287" t="s">
        <v>200</v>
      </c>
      <c r="M1316" s="287">
        <v>2480.56</v>
      </c>
      <c r="N1316" s="287">
        <v>14883.36</v>
      </c>
      <c r="O1316" s="288"/>
      <c r="AU1316" s="114"/>
      <c r="AV1316" s="115"/>
      <c r="AW1316" s="112" t="s">
        <v>3331</v>
      </c>
      <c r="AX1316" s="112" t="s">
        <v>3332</v>
      </c>
      <c r="AY1316" s="114"/>
      <c r="BA1316" s="114"/>
    </row>
    <row r="1317" spans="1:53" ht="19.5" x14ac:dyDescent="0.25">
      <c r="A1317" s="280" t="s">
        <v>3333</v>
      </c>
      <c r="B1317" s="281" t="s">
        <v>3334</v>
      </c>
      <c r="C1317" s="282"/>
      <c r="D1317" s="283"/>
      <c r="E1317" s="284" t="s">
        <v>3335</v>
      </c>
      <c r="F1317" s="284"/>
      <c r="G1317" s="284"/>
      <c r="H1317" s="285" t="s">
        <v>526</v>
      </c>
      <c r="I1317" s="303">
        <v>2</v>
      </c>
      <c r="J1317" s="287">
        <v>2293.88</v>
      </c>
      <c r="K1317" s="287">
        <v>4587.76</v>
      </c>
      <c r="L1317" s="287" t="s">
        <v>200</v>
      </c>
      <c r="M1317" s="287">
        <v>917.55</v>
      </c>
      <c r="N1317" s="287">
        <v>5505.31</v>
      </c>
      <c r="O1317" s="288"/>
      <c r="AU1317" s="114"/>
      <c r="AV1317" s="115"/>
      <c r="AW1317" s="112" t="s">
        <v>3334</v>
      </c>
      <c r="AX1317" s="112" t="s">
        <v>3335</v>
      </c>
      <c r="AY1317" s="114"/>
      <c r="BA1317" s="114"/>
    </row>
    <row r="1318" spans="1:53" ht="19.5" x14ac:dyDescent="0.25">
      <c r="A1318" s="280" t="s">
        <v>3336</v>
      </c>
      <c r="B1318" s="281" t="s">
        <v>3337</v>
      </c>
      <c r="C1318" s="282"/>
      <c r="D1318" s="283"/>
      <c r="E1318" s="284" t="s">
        <v>3338</v>
      </c>
      <c r="F1318" s="284"/>
      <c r="G1318" s="284"/>
      <c r="H1318" s="285" t="s">
        <v>526</v>
      </c>
      <c r="I1318" s="303">
        <v>2</v>
      </c>
      <c r="J1318" s="287">
        <v>2576.39</v>
      </c>
      <c r="K1318" s="287">
        <v>5152.78</v>
      </c>
      <c r="L1318" s="287" t="s">
        <v>200</v>
      </c>
      <c r="M1318" s="287">
        <v>1030.56</v>
      </c>
      <c r="N1318" s="287">
        <v>6183.34</v>
      </c>
      <c r="O1318" s="288"/>
      <c r="AU1318" s="114"/>
      <c r="AV1318" s="115"/>
      <c r="AW1318" s="112" t="s">
        <v>3337</v>
      </c>
      <c r="AX1318" s="112" t="s">
        <v>3338</v>
      </c>
      <c r="AY1318" s="114"/>
      <c r="BA1318" s="114"/>
    </row>
    <row r="1319" spans="1:53" ht="19.5" x14ac:dyDescent="0.25">
      <c r="A1319" s="280" t="s">
        <v>3339</v>
      </c>
      <c r="B1319" s="281" t="s">
        <v>3340</v>
      </c>
      <c r="C1319" s="282"/>
      <c r="D1319" s="283"/>
      <c r="E1319" s="284" t="s">
        <v>3341</v>
      </c>
      <c r="F1319" s="284"/>
      <c r="G1319" s="284"/>
      <c r="H1319" s="285" t="s">
        <v>526</v>
      </c>
      <c r="I1319" s="303">
        <v>2</v>
      </c>
      <c r="J1319" s="287">
        <v>934.5</v>
      </c>
      <c r="K1319" s="287">
        <v>1869</v>
      </c>
      <c r="L1319" s="287" t="s">
        <v>200</v>
      </c>
      <c r="M1319" s="287">
        <v>373.8</v>
      </c>
      <c r="N1319" s="287">
        <v>2242.8000000000002</v>
      </c>
      <c r="O1319" s="288"/>
      <c r="AU1319" s="114"/>
      <c r="AV1319" s="115"/>
      <c r="AW1319" s="112" t="s">
        <v>3340</v>
      </c>
      <c r="AX1319" s="112" t="s">
        <v>3341</v>
      </c>
      <c r="AY1319" s="114"/>
      <c r="BA1319" s="114"/>
    </row>
    <row r="1320" spans="1:53" ht="19.5" x14ac:dyDescent="0.25">
      <c r="A1320" s="280" t="s">
        <v>3342</v>
      </c>
      <c r="B1320" s="281" t="s">
        <v>3343</v>
      </c>
      <c r="C1320" s="282"/>
      <c r="D1320" s="283"/>
      <c r="E1320" s="284" t="s">
        <v>3332</v>
      </c>
      <c r="F1320" s="284"/>
      <c r="G1320" s="284"/>
      <c r="H1320" s="285" t="s">
        <v>526</v>
      </c>
      <c r="I1320" s="303">
        <v>1</v>
      </c>
      <c r="J1320" s="287">
        <v>6201.36</v>
      </c>
      <c r="K1320" s="287">
        <v>6201.36</v>
      </c>
      <c r="L1320" s="287" t="s">
        <v>200</v>
      </c>
      <c r="M1320" s="287">
        <v>1240.27</v>
      </c>
      <c r="N1320" s="287">
        <v>7441.63</v>
      </c>
      <c r="O1320" s="288"/>
      <c r="AU1320" s="114"/>
      <c r="AV1320" s="115"/>
      <c r="AW1320" s="112" t="s">
        <v>3343</v>
      </c>
      <c r="AX1320" s="112" t="s">
        <v>3332</v>
      </c>
      <c r="AY1320" s="114"/>
      <c r="BA1320" s="114"/>
    </row>
    <row r="1321" spans="1:53" ht="19.5" x14ac:dyDescent="0.25">
      <c r="A1321" s="280" t="s">
        <v>3344</v>
      </c>
      <c r="B1321" s="281" t="s">
        <v>3345</v>
      </c>
      <c r="C1321" s="282"/>
      <c r="D1321" s="283"/>
      <c r="E1321" s="284" t="s">
        <v>3335</v>
      </c>
      <c r="F1321" s="284"/>
      <c r="G1321" s="284"/>
      <c r="H1321" s="285" t="s">
        <v>526</v>
      </c>
      <c r="I1321" s="303">
        <v>1</v>
      </c>
      <c r="J1321" s="287">
        <v>2293.91</v>
      </c>
      <c r="K1321" s="287">
        <v>2293.91</v>
      </c>
      <c r="L1321" s="287" t="s">
        <v>200</v>
      </c>
      <c r="M1321" s="287">
        <v>458.78</v>
      </c>
      <c r="N1321" s="287">
        <v>2752.69</v>
      </c>
      <c r="O1321" s="288"/>
      <c r="AU1321" s="114"/>
      <c r="AV1321" s="115"/>
      <c r="AW1321" s="112" t="s">
        <v>3345</v>
      </c>
      <c r="AX1321" s="112" t="s">
        <v>3335</v>
      </c>
      <c r="AY1321" s="114"/>
      <c r="BA1321" s="114"/>
    </row>
    <row r="1322" spans="1:53" ht="19.5" x14ac:dyDescent="0.25">
      <c r="A1322" s="280" t="s">
        <v>3346</v>
      </c>
      <c r="B1322" s="281" t="s">
        <v>3347</v>
      </c>
      <c r="C1322" s="282"/>
      <c r="D1322" s="283"/>
      <c r="E1322" s="284" t="s">
        <v>3338</v>
      </c>
      <c r="F1322" s="284"/>
      <c r="G1322" s="284"/>
      <c r="H1322" s="285" t="s">
        <v>526</v>
      </c>
      <c r="I1322" s="303">
        <v>1</v>
      </c>
      <c r="J1322" s="287">
        <v>2576.38</v>
      </c>
      <c r="K1322" s="287">
        <v>2576.38</v>
      </c>
      <c r="L1322" s="287" t="s">
        <v>200</v>
      </c>
      <c r="M1322" s="287">
        <v>515.28</v>
      </c>
      <c r="N1322" s="287">
        <v>3091.66</v>
      </c>
      <c r="O1322" s="288"/>
      <c r="AU1322" s="114"/>
      <c r="AV1322" s="115"/>
      <c r="AW1322" s="112" t="s">
        <v>3347</v>
      </c>
      <c r="AX1322" s="112" t="s">
        <v>3338</v>
      </c>
      <c r="AY1322" s="114"/>
      <c r="BA1322" s="114"/>
    </row>
    <row r="1323" spans="1:53" ht="19.5" x14ac:dyDescent="0.25">
      <c r="A1323" s="280" t="s">
        <v>3348</v>
      </c>
      <c r="B1323" s="281" t="s">
        <v>3349</v>
      </c>
      <c r="C1323" s="282"/>
      <c r="D1323" s="283"/>
      <c r="E1323" s="284" t="s">
        <v>3341</v>
      </c>
      <c r="F1323" s="284"/>
      <c r="G1323" s="284"/>
      <c r="H1323" s="285" t="s">
        <v>526</v>
      </c>
      <c r="I1323" s="303">
        <v>1</v>
      </c>
      <c r="J1323" s="287">
        <v>934.52</v>
      </c>
      <c r="K1323" s="287">
        <v>934.52</v>
      </c>
      <c r="L1323" s="287" t="s">
        <v>200</v>
      </c>
      <c r="M1323" s="287">
        <v>186.9</v>
      </c>
      <c r="N1323" s="287">
        <v>1121.42</v>
      </c>
      <c r="O1323" s="288"/>
      <c r="AU1323" s="114"/>
      <c r="AV1323" s="115"/>
      <c r="AW1323" s="112" t="s">
        <v>3349</v>
      </c>
      <c r="AX1323" s="112" t="s">
        <v>3341</v>
      </c>
      <c r="AY1323" s="114"/>
      <c r="BA1323" s="114"/>
    </row>
    <row r="1324" spans="1:53" ht="15.75" x14ac:dyDescent="0.25">
      <c r="A1324" s="279" t="s">
        <v>1952</v>
      </c>
      <c r="B1324" s="279"/>
      <c r="C1324" s="279"/>
      <c r="D1324" s="279"/>
      <c r="E1324" s="279"/>
      <c r="F1324" s="279"/>
      <c r="G1324" s="279"/>
      <c r="H1324" s="279"/>
      <c r="I1324" s="279"/>
      <c r="J1324" s="279"/>
      <c r="K1324" s="279"/>
      <c r="L1324" s="279"/>
      <c r="M1324" s="279"/>
      <c r="N1324" s="279"/>
      <c r="O1324" s="279"/>
      <c r="AU1324" s="114"/>
      <c r="AV1324" s="115" t="s">
        <v>1952</v>
      </c>
      <c r="AY1324" s="114"/>
      <c r="BA1324" s="114"/>
    </row>
    <row r="1325" spans="1:53" ht="30.75" x14ac:dyDescent="0.25">
      <c r="A1325" s="280" t="s">
        <v>3350</v>
      </c>
      <c r="B1325" s="281" t="s">
        <v>3351</v>
      </c>
      <c r="C1325" s="282"/>
      <c r="D1325" s="283"/>
      <c r="E1325" s="284" t="s">
        <v>1955</v>
      </c>
      <c r="F1325" s="284"/>
      <c r="G1325" s="284"/>
      <c r="H1325" s="285" t="s">
        <v>526</v>
      </c>
      <c r="I1325" s="303">
        <v>8</v>
      </c>
      <c r="J1325" s="287">
        <v>4544.96</v>
      </c>
      <c r="K1325" s="287">
        <v>36359.68</v>
      </c>
      <c r="L1325" s="287" t="s">
        <v>200</v>
      </c>
      <c r="M1325" s="287">
        <v>7271.94</v>
      </c>
      <c r="N1325" s="287">
        <v>43631.62</v>
      </c>
      <c r="O1325" s="288"/>
      <c r="AU1325" s="114"/>
      <c r="AV1325" s="115"/>
      <c r="AW1325" s="112" t="s">
        <v>3351</v>
      </c>
      <c r="AX1325" s="112" t="s">
        <v>1955</v>
      </c>
      <c r="AY1325" s="114"/>
      <c r="BA1325" s="114"/>
    </row>
    <row r="1326" spans="1:53" ht="15.75" x14ac:dyDescent="0.25">
      <c r="A1326" s="280" t="s">
        <v>3352</v>
      </c>
      <c r="B1326" s="281" t="s">
        <v>3353</v>
      </c>
      <c r="C1326" s="282"/>
      <c r="D1326" s="283"/>
      <c r="E1326" s="284" t="s">
        <v>1958</v>
      </c>
      <c r="F1326" s="284"/>
      <c r="G1326" s="284"/>
      <c r="H1326" s="285" t="s">
        <v>526</v>
      </c>
      <c r="I1326" s="303">
        <v>8</v>
      </c>
      <c r="J1326" s="287">
        <v>6050.6</v>
      </c>
      <c r="K1326" s="287">
        <v>48404.800000000003</v>
      </c>
      <c r="L1326" s="287" t="s">
        <v>200</v>
      </c>
      <c r="M1326" s="287">
        <v>9680.9599999999991</v>
      </c>
      <c r="N1326" s="287">
        <v>58085.760000000002</v>
      </c>
      <c r="O1326" s="288"/>
      <c r="AU1326" s="114"/>
      <c r="AV1326" s="115"/>
      <c r="AW1326" s="112" t="s">
        <v>3353</v>
      </c>
      <c r="AX1326" s="112" t="s">
        <v>1958</v>
      </c>
      <c r="AY1326" s="114"/>
      <c r="BA1326" s="114"/>
    </row>
    <row r="1327" spans="1:53" ht="15.75" x14ac:dyDescent="0.25">
      <c r="A1327" s="280" t="s">
        <v>3354</v>
      </c>
      <c r="B1327" s="281" t="s">
        <v>3355</v>
      </c>
      <c r="C1327" s="282"/>
      <c r="D1327" s="283"/>
      <c r="E1327" s="284" t="s">
        <v>1961</v>
      </c>
      <c r="F1327" s="284"/>
      <c r="G1327" s="284"/>
      <c r="H1327" s="285" t="s">
        <v>511</v>
      </c>
      <c r="I1327" s="286">
        <v>0.1</v>
      </c>
      <c r="J1327" s="287">
        <v>18828.2</v>
      </c>
      <c r="K1327" s="287">
        <v>1882.82</v>
      </c>
      <c r="L1327" s="287" t="s">
        <v>200</v>
      </c>
      <c r="M1327" s="287">
        <v>376.56</v>
      </c>
      <c r="N1327" s="287">
        <v>2259.38</v>
      </c>
      <c r="O1327" s="288"/>
      <c r="AU1327" s="114"/>
      <c r="AV1327" s="115"/>
      <c r="AW1327" s="112" t="s">
        <v>3355</v>
      </c>
      <c r="AX1327" s="112" t="s">
        <v>1961</v>
      </c>
      <c r="AY1327" s="114"/>
      <c r="BA1327" s="114"/>
    </row>
    <row r="1328" spans="1:53" ht="15.75" x14ac:dyDescent="0.25">
      <c r="A1328" s="280" t="s">
        <v>3356</v>
      </c>
      <c r="B1328" s="281" t="s">
        <v>3357</v>
      </c>
      <c r="C1328" s="282"/>
      <c r="D1328" s="283"/>
      <c r="E1328" s="284" t="s">
        <v>1964</v>
      </c>
      <c r="F1328" s="284"/>
      <c r="G1328" s="284"/>
      <c r="H1328" s="285" t="s">
        <v>367</v>
      </c>
      <c r="I1328" s="286">
        <v>0.1</v>
      </c>
      <c r="J1328" s="287">
        <v>10491.1</v>
      </c>
      <c r="K1328" s="287">
        <v>1049.1099999999999</v>
      </c>
      <c r="L1328" s="287" t="s">
        <v>200</v>
      </c>
      <c r="M1328" s="287">
        <v>209.82</v>
      </c>
      <c r="N1328" s="287">
        <v>1258.93</v>
      </c>
      <c r="O1328" s="288"/>
      <c r="AU1328" s="114"/>
      <c r="AV1328" s="115"/>
      <c r="AW1328" s="112" t="s">
        <v>3357</v>
      </c>
      <c r="AX1328" s="112" t="s">
        <v>1964</v>
      </c>
      <c r="AY1328" s="114"/>
      <c r="BA1328" s="114"/>
    </row>
    <row r="1329" spans="1:53" ht="15.75" x14ac:dyDescent="0.25">
      <c r="A1329" s="279" t="s">
        <v>1965</v>
      </c>
      <c r="B1329" s="279"/>
      <c r="C1329" s="279"/>
      <c r="D1329" s="279"/>
      <c r="E1329" s="279"/>
      <c r="F1329" s="279"/>
      <c r="G1329" s="279"/>
      <c r="H1329" s="279"/>
      <c r="I1329" s="279"/>
      <c r="J1329" s="279"/>
      <c r="K1329" s="279"/>
      <c r="L1329" s="279"/>
      <c r="M1329" s="279"/>
      <c r="N1329" s="279"/>
      <c r="O1329" s="279"/>
      <c r="AU1329" s="114"/>
      <c r="AV1329" s="115" t="s">
        <v>1965</v>
      </c>
      <c r="AY1329" s="114"/>
      <c r="BA1329" s="114"/>
    </row>
    <row r="1330" spans="1:53" ht="30.75" x14ac:dyDescent="0.25">
      <c r="A1330" s="280" t="s">
        <v>3358</v>
      </c>
      <c r="B1330" s="281" t="s">
        <v>3359</v>
      </c>
      <c r="C1330" s="282"/>
      <c r="D1330" s="283"/>
      <c r="E1330" s="284" t="s">
        <v>1741</v>
      </c>
      <c r="F1330" s="284"/>
      <c r="G1330" s="284"/>
      <c r="H1330" s="285" t="s">
        <v>526</v>
      </c>
      <c r="I1330" s="303">
        <v>30</v>
      </c>
      <c r="J1330" s="287">
        <v>17161.28</v>
      </c>
      <c r="K1330" s="287">
        <v>514838.4</v>
      </c>
      <c r="L1330" s="287" t="s">
        <v>200</v>
      </c>
      <c r="M1330" s="287">
        <v>102967.67999999999</v>
      </c>
      <c r="N1330" s="287">
        <v>617806.07999999996</v>
      </c>
      <c r="O1330" s="288"/>
      <c r="AU1330" s="114"/>
      <c r="AV1330" s="115"/>
      <c r="AW1330" s="112" t="s">
        <v>3359</v>
      </c>
      <c r="AX1330" s="112" t="s">
        <v>1741</v>
      </c>
      <c r="AY1330" s="114"/>
      <c r="BA1330" s="114"/>
    </row>
    <row r="1331" spans="1:53" ht="30.75" x14ac:dyDescent="0.25">
      <c r="A1331" s="280" t="s">
        <v>3360</v>
      </c>
      <c r="B1331" s="281" t="s">
        <v>3361</v>
      </c>
      <c r="C1331" s="282"/>
      <c r="D1331" s="283"/>
      <c r="E1331" s="284" t="s">
        <v>3362</v>
      </c>
      <c r="F1331" s="284"/>
      <c r="G1331" s="284"/>
      <c r="H1331" s="285" t="s">
        <v>526</v>
      </c>
      <c r="I1331" s="303">
        <v>1</v>
      </c>
      <c r="J1331" s="287">
        <v>5876.01</v>
      </c>
      <c r="K1331" s="287">
        <v>5876.01</v>
      </c>
      <c r="L1331" s="287" t="s">
        <v>200</v>
      </c>
      <c r="M1331" s="287">
        <v>1175.2</v>
      </c>
      <c r="N1331" s="287">
        <v>7051.21</v>
      </c>
      <c r="O1331" s="288"/>
      <c r="AU1331" s="114"/>
      <c r="AV1331" s="115"/>
      <c r="AW1331" s="112" t="s">
        <v>3361</v>
      </c>
      <c r="AX1331" s="112" t="s">
        <v>3362</v>
      </c>
      <c r="AY1331" s="114"/>
      <c r="BA1331" s="114"/>
    </row>
    <row r="1332" spans="1:53" ht="30.75" x14ac:dyDescent="0.25">
      <c r="A1332" s="280" t="s">
        <v>3363</v>
      </c>
      <c r="B1332" s="281" t="s">
        <v>3364</v>
      </c>
      <c r="C1332" s="282"/>
      <c r="D1332" s="283"/>
      <c r="E1332" s="284" t="s">
        <v>1970</v>
      </c>
      <c r="F1332" s="284"/>
      <c r="G1332" s="284"/>
      <c r="H1332" s="285" t="s">
        <v>526</v>
      </c>
      <c r="I1332" s="303">
        <v>29</v>
      </c>
      <c r="J1332" s="287">
        <v>3616.19</v>
      </c>
      <c r="K1332" s="287">
        <v>104869.51</v>
      </c>
      <c r="L1332" s="287" t="s">
        <v>200</v>
      </c>
      <c r="M1332" s="287">
        <v>20973.9</v>
      </c>
      <c r="N1332" s="287">
        <v>125843.41</v>
      </c>
      <c r="O1332" s="288"/>
      <c r="AU1332" s="114"/>
      <c r="AV1332" s="115"/>
      <c r="AW1332" s="112" t="s">
        <v>3364</v>
      </c>
      <c r="AX1332" s="112" t="s">
        <v>1970</v>
      </c>
      <c r="AY1332" s="114"/>
      <c r="BA1332" s="114"/>
    </row>
    <row r="1333" spans="1:53" ht="15.75" x14ac:dyDescent="0.25">
      <c r="A1333" s="279" t="s">
        <v>3365</v>
      </c>
      <c r="B1333" s="279"/>
      <c r="C1333" s="279"/>
      <c r="D1333" s="279"/>
      <c r="E1333" s="279"/>
      <c r="F1333" s="279"/>
      <c r="G1333" s="279"/>
      <c r="H1333" s="279"/>
      <c r="I1333" s="279"/>
      <c r="J1333" s="279"/>
      <c r="K1333" s="279"/>
      <c r="L1333" s="279"/>
      <c r="M1333" s="279"/>
      <c r="N1333" s="279"/>
      <c r="O1333" s="279"/>
      <c r="AU1333" s="114"/>
      <c r="AV1333" s="115" t="s">
        <v>3365</v>
      </c>
      <c r="AY1333" s="114"/>
      <c r="BA1333" s="114"/>
    </row>
    <row r="1334" spans="1:53" ht="15.75" x14ac:dyDescent="0.25">
      <c r="A1334" s="279" t="s">
        <v>3366</v>
      </c>
      <c r="B1334" s="279"/>
      <c r="C1334" s="279"/>
      <c r="D1334" s="279"/>
      <c r="E1334" s="279"/>
      <c r="F1334" s="279"/>
      <c r="G1334" s="279"/>
      <c r="H1334" s="279"/>
      <c r="I1334" s="279"/>
      <c r="J1334" s="279"/>
      <c r="K1334" s="279"/>
      <c r="L1334" s="279"/>
      <c r="M1334" s="279"/>
      <c r="N1334" s="279"/>
      <c r="O1334" s="279"/>
      <c r="AU1334" s="114"/>
      <c r="AV1334" s="115" t="s">
        <v>3366</v>
      </c>
      <c r="AY1334" s="114"/>
      <c r="BA1334" s="114"/>
    </row>
    <row r="1335" spans="1:53" ht="15.75" x14ac:dyDescent="0.25">
      <c r="A1335" s="280" t="s">
        <v>3367</v>
      </c>
      <c r="B1335" s="281" t="s">
        <v>3368</v>
      </c>
      <c r="C1335" s="282"/>
      <c r="D1335" s="283"/>
      <c r="E1335" s="284" t="s">
        <v>3369</v>
      </c>
      <c r="F1335" s="284"/>
      <c r="G1335" s="284"/>
      <c r="H1335" s="285" t="s">
        <v>526</v>
      </c>
      <c r="I1335" s="303">
        <v>1</v>
      </c>
      <c r="J1335" s="287">
        <v>16535.240000000002</v>
      </c>
      <c r="K1335" s="287">
        <v>16535.240000000002</v>
      </c>
      <c r="L1335" s="287" t="s">
        <v>200</v>
      </c>
      <c r="M1335" s="287">
        <v>3307.05</v>
      </c>
      <c r="N1335" s="287">
        <v>19842.29</v>
      </c>
      <c r="O1335" s="288"/>
      <c r="AU1335" s="114"/>
      <c r="AV1335" s="115"/>
      <c r="AW1335" s="112" t="s">
        <v>3368</v>
      </c>
      <c r="AX1335" s="112" t="s">
        <v>3369</v>
      </c>
      <c r="AY1335" s="114"/>
      <c r="BA1335" s="114"/>
    </row>
    <row r="1336" spans="1:53" ht="30.75" x14ac:dyDescent="0.25">
      <c r="A1336" s="280" t="s">
        <v>3370</v>
      </c>
      <c r="B1336" s="281" t="s">
        <v>3371</v>
      </c>
      <c r="C1336" s="282"/>
      <c r="D1336" s="283"/>
      <c r="E1336" s="284" t="s">
        <v>3372</v>
      </c>
      <c r="F1336" s="284"/>
      <c r="G1336" s="284"/>
      <c r="H1336" s="285" t="s">
        <v>526</v>
      </c>
      <c r="I1336" s="303">
        <v>1</v>
      </c>
      <c r="J1336" s="287">
        <v>34086.79</v>
      </c>
      <c r="K1336" s="287">
        <v>34086.79</v>
      </c>
      <c r="L1336" s="287" t="s">
        <v>200</v>
      </c>
      <c r="M1336" s="287">
        <v>6817.36</v>
      </c>
      <c r="N1336" s="287">
        <v>40904.15</v>
      </c>
      <c r="O1336" s="288"/>
      <c r="AU1336" s="114"/>
      <c r="AV1336" s="115"/>
      <c r="AW1336" s="112" t="s">
        <v>3371</v>
      </c>
      <c r="AX1336" s="112" t="s">
        <v>3372</v>
      </c>
      <c r="AY1336" s="114"/>
      <c r="BA1336" s="114"/>
    </row>
    <row r="1337" spans="1:53" ht="30.75" x14ac:dyDescent="0.25">
      <c r="A1337" s="280" t="s">
        <v>3373</v>
      </c>
      <c r="B1337" s="281" t="s">
        <v>3374</v>
      </c>
      <c r="C1337" s="282"/>
      <c r="D1337" s="283"/>
      <c r="E1337" s="284" t="s">
        <v>3375</v>
      </c>
      <c r="F1337" s="284"/>
      <c r="G1337" s="284"/>
      <c r="H1337" s="285" t="s">
        <v>526</v>
      </c>
      <c r="I1337" s="303">
        <v>1</v>
      </c>
      <c r="J1337" s="287">
        <v>10497.65</v>
      </c>
      <c r="K1337" s="287">
        <v>10497.65</v>
      </c>
      <c r="L1337" s="287" t="s">
        <v>200</v>
      </c>
      <c r="M1337" s="287">
        <v>2099.5300000000002</v>
      </c>
      <c r="N1337" s="287">
        <v>12597.18</v>
      </c>
      <c r="O1337" s="288"/>
      <c r="AU1337" s="114"/>
      <c r="AV1337" s="115"/>
      <c r="AW1337" s="112" t="s">
        <v>3374</v>
      </c>
      <c r="AX1337" s="112" t="s">
        <v>3375</v>
      </c>
      <c r="AY1337" s="114"/>
      <c r="BA1337" s="114"/>
    </row>
    <row r="1338" spans="1:53" ht="15.75" x14ac:dyDescent="0.25">
      <c r="A1338" s="280" t="s">
        <v>3376</v>
      </c>
      <c r="B1338" s="281" t="s">
        <v>3377</v>
      </c>
      <c r="C1338" s="282"/>
      <c r="D1338" s="283"/>
      <c r="E1338" s="284" t="s">
        <v>1710</v>
      </c>
      <c r="F1338" s="284"/>
      <c r="G1338" s="284"/>
      <c r="H1338" s="285" t="s">
        <v>526</v>
      </c>
      <c r="I1338" s="303">
        <v>7</v>
      </c>
      <c r="J1338" s="287">
        <v>1618.82</v>
      </c>
      <c r="K1338" s="287">
        <v>11331.74</v>
      </c>
      <c r="L1338" s="287" t="s">
        <v>200</v>
      </c>
      <c r="M1338" s="287">
        <v>2266.35</v>
      </c>
      <c r="N1338" s="287">
        <v>13598.09</v>
      </c>
      <c r="O1338" s="288"/>
      <c r="AU1338" s="114"/>
      <c r="AV1338" s="115"/>
      <c r="AW1338" s="112" t="s">
        <v>3377</v>
      </c>
      <c r="AX1338" s="112" t="s">
        <v>1710</v>
      </c>
      <c r="AY1338" s="114"/>
      <c r="BA1338" s="114"/>
    </row>
    <row r="1339" spans="1:53" ht="19.5" x14ac:dyDescent="0.25">
      <c r="A1339" s="280" t="s">
        <v>3378</v>
      </c>
      <c r="B1339" s="281" t="s">
        <v>3379</v>
      </c>
      <c r="C1339" s="282"/>
      <c r="D1339" s="283"/>
      <c r="E1339" s="284" t="s">
        <v>3380</v>
      </c>
      <c r="F1339" s="284"/>
      <c r="G1339" s="284"/>
      <c r="H1339" s="285" t="s">
        <v>526</v>
      </c>
      <c r="I1339" s="303">
        <v>6</v>
      </c>
      <c r="J1339" s="287">
        <v>8473.82</v>
      </c>
      <c r="K1339" s="287">
        <v>50842.92</v>
      </c>
      <c r="L1339" s="287" t="s">
        <v>200</v>
      </c>
      <c r="M1339" s="287">
        <v>10168.58</v>
      </c>
      <c r="N1339" s="287">
        <v>61011.5</v>
      </c>
      <c r="O1339" s="288"/>
      <c r="AU1339" s="114"/>
      <c r="AV1339" s="115"/>
      <c r="AW1339" s="112" t="s">
        <v>3379</v>
      </c>
      <c r="AX1339" s="112" t="s">
        <v>3380</v>
      </c>
      <c r="AY1339" s="114"/>
      <c r="BA1339" s="114"/>
    </row>
    <row r="1340" spans="1:53" ht="19.5" x14ac:dyDescent="0.25">
      <c r="A1340" s="280" t="s">
        <v>3381</v>
      </c>
      <c r="B1340" s="281" t="s">
        <v>3382</v>
      </c>
      <c r="C1340" s="282"/>
      <c r="D1340" s="283"/>
      <c r="E1340" s="284" t="s">
        <v>3383</v>
      </c>
      <c r="F1340" s="284"/>
      <c r="G1340" s="284"/>
      <c r="H1340" s="285" t="s">
        <v>526</v>
      </c>
      <c r="I1340" s="303">
        <v>1</v>
      </c>
      <c r="J1340" s="287">
        <v>676.86</v>
      </c>
      <c r="K1340" s="287">
        <v>676.86</v>
      </c>
      <c r="L1340" s="287" t="s">
        <v>200</v>
      </c>
      <c r="M1340" s="287">
        <v>135.37</v>
      </c>
      <c r="N1340" s="287">
        <v>812.23</v>
      </c>
      <c r="O1340" s="288"/>
      <c r="AU1340" s="114"/>
      <c r="AV1340" s="115"/>
      <c r="AW1340" s="112" t="s">
        <v>3382</v>
      </c>
      <c r="AX1340" s="112" t="s">
        <v>3383</v>
      </c>
      <c r="AY1340" s="114"/>
      <c r="BA1340" s="114"/>
    </row>
    <row r="1341" spans="1:53" ht="15.75" x14ac:dyDescent="0.25">
      <c r="A1341" s="280" t="s">
        <v>3384</v>
      </c>
      <c r="B1341" s="281" t="s">
        <v>3385</v>
      </c>
      <c r="C1341" s="282"/>
      <c r="D1341" s="283"/>
      <c r="E1341" s="284" t="s">
        <v>1771</v>
      </c>
      <c r="F1341" s="284"/>
      <c r="G1341" s="284"/>
      <c r="H1341" s="285" t="s">
        <v>526</v>
      </c>
      <c r="I1341" s="303">
        <v>1</v>
      </c>
      <c r="J1341" s="287">
        <v>3823.22</v>
      </c>
      <c r="K1341" s="287">
        <v>3823.22</v>
      </c>
      <c r="L1341" s="287" t="s">
        <v>200</v>
      </c>
      <c r="M1341" s="287">
        <v>764.64</v>
      </c>
      <c r="N1341" s="287">
        <v>4587.8599999999997</v>
      </c>
      <c r="O1341" s="288"/>
      <c r="AU1341" s="114"/>
      <c r="AV1341" s="115"/>
      <c r="AW1341" s="112" t="s">
        <v>3385</v>
      </c>
      <c r="AX1341" s="112" t="s">
        <v>1771</v>
      </c>
      <c r="AY1341" s="114"/>
      <c r="BA1341" s="114"/>
    </row>
    <row r="1342" spans="1:53" ht="19.5" x14ac:dyDescent="0.25">
      <c r="A1342" s="280" t="s">
        <v>3386</v>
      </c>
      <c r="B1342" s="281" t="s">
        <v>3387</v>
      </c>
      <c r="C1342" s="282"/>
      <c r="D1342" s="283"/>
      <c r="E1342" s="284" t="s">
        <v>3388</v>
      </c>
      <c r="F1342" s="284"/>
      <c r="G1342" s="284"/>
      <c r="H1342" s="285" t="s">
        <v>526</v>
      </c>
      <c r="I1342" s="303">
        <v>1</v>
      </c>
      <c r="J1342" s="287">
        <v>4021.66</v>
      </c>
      <c r="K1342" s="287">
        <v>4021.66</v>
      </c>
      <c r="L1342" s="287" t="s">
        <v>200</v>
      </c>
      <c r="M1342" s="287">
        <v>804.33</v>
      </c>
      <c r="N1342" s="287">
        <v>4825.99</v>
      </c>
      <c r="O1342" s="288"/>
      <c r="AU1342" s="114"/>
      <c r="AV1342" s="115"/>
      <c r="AW1342" s="112" t="s">
        <v>3387</v>
      </c>
      <c r="AX1342" s="112" t="s">
        <v>3388</v>
      </c>
      <c r="AY1342" s="114"/>
      <c r="BA1342" s="114"/>
    </row>
    <row r="1343" spans="1:53" ht="15.75" x14ac:dyDescent="0.25">
      <c r="A1343" s="280" t="s">
        <v>3389</v>
      </c>
      <c r="B1343" s="281" t="s">
        <v>3390</v>
      </c>
      <c r="C1343" s="282"/>
      <c r="D1343" s="283"/>
      <c r="E1343" s="284" t="s">
        <v>1758</v>
      </c>
      <c r="F1343" s="284"/>
      <c r="G1343" s="284"/>
      <c r="H1343" s="285" t="s">
        <v>526</v>
      </c>
      <c r="I1343" s="303">
        <v>1</v>
      </c>
      <c r="J1343" s="287">
        <v>2813.01</v>
      </c>
      <c r="K1343" s="287">
        <v>2813.01</v>
      </c>
      <c r="L1343" s="287" t="s">
        <v>200</v>
      </c>
      <c r="M1343" s="287">
        <v>562.6</v>
      </c>
      <c r="N1343" s="287">
        <v>3375.61</v>
      </c>
      <c r="O1343" s="288"/>
      <c r="AU1343" s="114"/>
      <c r="AV1343" s="115"/>
      <c r="AW1343" s="112" t="s">
        <v>3390</v>
      </c>
      <c r="AX1343" s="112" t="s">
        <v>1758</v>
      </c>
      <c r="AY1343" s="114"/>
      <c r="BA1343" s="114"/>
    </row>
    <row r="1344" spans="1:53" ht="19.5" x14ac:dyDescent="0.25">
      <c r="A1344" s="280" t="s">
        <v>3391</v>
      </c>
      <c r="B1344" s="281" t="s">
        <v>3392</v>
      </c>
      <c r="C1344" s="282"/>
      <c r="D1344" s="283"/>
      <c r="E1344" s="284" t="s">
        <v>3393</v>
      </c>
      <c r="F1344" s="284"/>
      <c r="G1344" s="284"/>
      <c r="H1344" s="285" t="s">
        <v>526</v>
      </c>
      <c r="I1344" s="303">
        <v>1</v>
      </c>
      <c r="J1344" s="287">
        <v>508.49</v>
      </c>
      <c r="K1344" s="287">
        <v>508.49</v>
      </c>
      <c r="L1344" s="287" t="s">
        <v>200</v>
      </c>
      <c r="M1344" s="287">
        <v>101.7</v>
      </c>
      <c r="N1344" s="287">
        <v>610.19000000000005</v>
      </c>
      <c r="O1344" s="288"/>
      <c r="AU1344" s="114"/>
      <c r="AV1344" s="115"/>
      <c r="AW1344" s="112" t="s">
        <v>3392</v>
      </c>
      <c r="AX1344" s="112" t="s">
        <v>3393</v>
      </c>
      <c r="AY1344" s="114"/>
      <c r="BA1344" s="114"/>
    </row>
    <row r="1345" spans="1:53" ht="15.75" x14ac:dyDescent="0.25">
      <c r="A1345" s="280" t="s">
        <v>3394</v>
      </c>
      <c r="B1345" s="281" t="s">
        <v>3395</v>
      </c>
      <c r="C1345" s="282"/>
      <c r="D1345" s="283"/>
      <c r="E1345" s="284" t="s">
        <v>1704</v>
      </c>
      <c r="F1345" s="284"/>
      <c r="G1345" s="284"/>
      <c r="H1345" s="285" t="s">
        <v>526</v>
      </c>
      <c r="I1345" s="303">
        <v>1</v>
      </c>
      <c r="J1345" s="287">
        <v>12185.25</v>
      </c>
      <c r="K1345" s="287">
        <v>12185.25</v>
      </c>
      <c r="L1345" s="287" t="s">
        <v>200</v>
      </c>
      <c r="M1345" s="287">
        <v>2437.0500000000002</v>
      </c>
      <c r="N1345" s="287">
        <v>14622.3</v>
      </c>
      <c r="O1345" s="288"/>
      <c r="AU1345" s="114"/>
      <c r="AV1345" s="115"/>
      <c r="AW1345" s="112" t="s">
        <v>3395</v>
      </c>
      <c r="AX1345" s="112" t="s">
        <v>1704</v>
      </c>
      <c r="AY1345" s="114"/>
      <c r="BA1345" s="114"/>
    </row>
    <row r="1346" spans="1:53" ht="30.75" x14ac:dyDescent="0.25">
      <c r="A1346" s="280" t="s">
        <v>3396</v>
      </c>
      <c r="B1346" s="281" t="s">
        <v>3397</v>
      </c>
      <c r="C1346" s="282"/>
      <c r="D1346" s="283"/>
      <c r="E1346" s="284" t="s">
        <v>3398</v>
      </c>
      <c r="F1346" s="284"/>
      <c r="G1346" s="284"/>
      <c r="H1346" s="285" t="s">
        <v>526</v>
      </c>
      <c r="I1346" s="303">
        <v>1</v>
      </c>
      <c r="J1346" s="287">
        <v>38758.29</v>
      </c>
      <c r="K1346" s="287">
        <v>38758.29</v>
      </c>
      <c r="L1346" s="287" t="s">
        <v>200</v>
      </c>
      <c r="M1346" s="287">
        <v>7751.66</v>
      </c>
      <c r="N1346" s="287">
        <v>46509.95</v>
      </c>
      <c r="O1346" s="288"/>
      <c r="AU1346" s="114"/>
      <c r="AV1346" s="115"/>
      <c r="AW1346" s="112" t="s">
        <v>3397</v>
      </c>
      <c r="AX1346" s="112" t="s">
        <v>3398</v>
      </c>
      <c r="AY1346" s="114"/>
      <c r="BA1346" s="114"/>
    </row>
    <row r="1347" spans="1:53" ht="15.75" x14ac:dyDescent="0.25">
      <c r="A1347" s="280" t="s">
        <v>3399</v>
      </c>
      <c r="B1347" s="281" t="s">
        <v>3400</v>
      </c>
      <c r="C1347" s="282"/>
      <c r="D1347" s="283"/>
      <c r="E1347" s="284" t="s">
        <v>3401</v>
      </c>
      <c r="F1347" s="284"/>
      <c r="G1347" s="284"/>
      <c r="H1347" s="285" t="s">
        <v>526</v>
      </c>
      <c r="I1347" s="303">
        <v>54</v>
      </c>
      <c r="J1347" s="287">
        <v>4778.43</v>
      </c>
      <c r="K1347" s="287">
        <v>258035.22</v>
      </c>
      <c r="L1347" s="287" t="s">
        <v>200</v>
      </c>
      <c r="M1347" s="287">
        <v>51607.040000000001</v>
      </c>
      <c r="N1347" s="287">
        <v>309642.26</v>
      </c>
      <c r="O1347" s="288"/>
      <c r="AU1347" s="114"/>
      <c r="AV1347" s="115"/>
      <c r="AW1347" s="112" t="s">
        <v>3400</v>
      </c>
      <c r="AX1347" s="112" t="s">
        <v>3401</v>
      </c>
      <c r="AY1347" s="114"/>
      <c r="BA1347" s="114"/>
    </row>
    <row r="1348" spans="1:53" ht="19.5" x14ac:dyDescent="0.25">
      <c r="A1348" s="280" t="s">
        <v>3402</v>
      </c>
      <c r="B1348" s="281" t="s">
        <v>3403</v>
      </c>
      <c r="C1348" s="282"/>
      <c r="D1348" s="283"/>
      <c r="E1348" s="284" t="s">
        <v>3404</v>
      </c>
      <c r="F1348" s="284"/>
      <c r="G1348" s="284"/>
      <c r="H1348" s="285" t="s">
        <v>526</v>
      </c>
      <c r="I1348" s="303">
        <v>54</v>
      </c>
      <c r="J1348" s="287">
        <v>6158.46</v>
      </c>
      <c r="K1348" s="287">
        <v>332556.84000000003</v>
      </c>
      <c r="L1348" s="287" t="s">
        <v>200</v>
      </c>
      <c r="M1348" s="287">
        <v>66511.37</v>
      </c>
      <c r="N1348" s="287">
        <v>399068.21</v>
      </c>
      <c r="O1348" s="288"/>
      <c r="AU1348" s="114"/>
      <c r="AV1348" s="115"/>
      <c r="AW1348" s="112" t="s">
        <v>3403</v>
      </c>
      <c r="AX1348" s="112" t="s">
        <v>3404</v>
      </c>
      <c r="AY1348" s="114"/>
      <c r="BA1348" s="114"/>
    </row>
    <row r="1349" spans="1:53" ht="15.75" x14ac:dyDescent="0.25">
      <c r="A1349" s="280" t="s">
        <v>3405</v>
      </c>
      <c r="B1349" s="281" t="s">
        <v>3406</v>
      </c>
      <c r="C1349" s="282"/>
      <c r="D1349" s="283"/>
      <c r="E1349" s="284" t="s">
        <v>3407</v>
      </c>
      <c r="F1349" s="284"/>
      <c r="G1349" s="284"/>
      <c r="H1349" s="285" t="s">
        <v>526</v>
      </c>
      <c r="I1349" s="303">
        <v>36</v>
      </c>
      <c r="J1349" s="287">
        <v>4103.62</v>
      </c>
      <c r="K1349" s="287">
        <v>147730.32</v>
      </c>
      <c r="L1349" s="287" t="s">
        <v>200</v>
      </c>
      <c r="M1349" s="287">
        <v>29546.06</v>
      </c>
      <c r="N1349" s="287">
        <v>177276.38</v>
      </c>
      <c r="O1349" s="288"/>
      <c r="AU1349" s="114"/>
      <c r="AV1349" s="115"/>
      <c r="AW1349" s="112" t="s">
        <v>3406</v>
      </c>
      <c r="AX1349" s="112" t="s">
        <v>3407</v>
      </c>
      <c r="AY1349" s="114"/>
      <c r="BA1349" s="114"/>
    </row>
    <row r="1350" spans="1:53" ht="19.5" x14ac:dyDescent="0.25">
      <c r="A1350" s="280" t="s">
        <v>3408</v>
      </c>
      <c r="B1350" s="281" t="s">
        <v>3409</v>
      </c>
      <c r="C1350" s="282"/>
      <c r="D1350" s="283"/>
      <c r="E1350" s="284" t="s">
        <v>3410</v>
      </c>
      <c r="F1350" s="284"/>
      <c r="G1350" s="284"/>
      <c r="H1350" s="285" t="s">
        <v>526</v>
      </c>
      <c r="I1350" s="303">
        <v>36</v>
      </c>
      <c r="J1350" s="287">
        <v>5593.46</v>
      </c>
      <c r="K1350" s="287">
        <v>201364.56</v>
      </c>
      <c r="L1350" s="287" t="s">
        <v>200</v>
      </c>
      <c r="M1350" s="287">
        <v>40272.910000000003</v>
      </c>
      <c r="N1350" s="287">
        <v>241637.47</v>
      </c>
      <c r="O1350" s="288"/>
      <c r="AU1350" s="114"/>
      <c r="AV1350" s="115"/>
      <c r="AW1350" s="112" t="s">
        <v>3409</v>
      </c>
      <c r="AX1350" s="112" t="s">
        <v>3410</v>
      </c>
      <c r="AY1350" s="114"/>
      <c r="BA1350" s="114"/>
    </row>
    <row r="1351" spans="1:53" ht="19.5" x14ac:dyDescent="0.25">
      <c r="A1351" s="280" t="s">
        <v>3411</v>
      </c>
      <c r="B1351" s="281" t="s">
        <v>3412</v>
      </c>
      <c r="C1351" s="282"/>
      <c r="D1351" s="283"/>
      <c r="E1351" s="284" t="s">
        <v>3413</v>
      </c>
      <c r="F1351" s="284"/>
      <c r="G1351" s="284"/>
      <c r="H1351" s="285" t="s">
        <v>526</v>
      </c>
      <c r="I1351" s="303">
        <v>36</v>
      </c>
      <c r="J1351" s="287">
        <v>2602.83</v>
      </c>
      <c r="K1351" s="287">
        <v>93701.88</v>
      </c>
      <c r="L1351" s="287" t="s">
        <v>200</v>
      </c>
      <c r="M1351" s="287">
        <v>18740.38</v>
      </c>
      <c r="N1351" s="287">
        <v>112442.26</v>
      </c>
      <c r="O1351" s="288"/>
      <c r="AU1351" s="114"/>
      <c r="AV1351" s="115"/>
      <c r="AW1351" s="112" t="s">
        <v>3412</v>
      </c>
      <c r="AX1351" s="112" t="s">
        <v>3413</v>
      </c>
      <c r="AY1351" s="114"/>
      <c r="BA1351" s="114"/>
    </row>
    <row r="1352" spans="1:53" ht="15.75" x14ac:dyDescent="0.25">
      <c r="A1352" s="280" t="s">
        <v>3414</v>
      </c>
      <c r="B1352" s="281" t="s">
        <v>3415</v>
      </c>
      <c r="C1352" s="282"/>
      <c r="D1352" s="283"/>
      <c r="E1352" s="284" t="s">
        <v>3416</v>
      </c>
      <c r="F1352" s="284"/>
      <c r="G1352" s="284"/>
      <c r="H1352" s="285" t="s">
        <v>526</v>
      </c>
      <c r="I1352" s="303">
        <v>1</v>
      </c>
      <c r="J1352" s="287">
        <v>10743.71</v>
      </c>
      <c r="K1352" s="287">
        <v>10743.71</v>
      </c>
      <c r="L1352" s="287" t="s">
        <v>200</v>
      </c>
      <c r="M1352" s="287">
        <v>2148.7399999999998</v>
      </c>
      <c r="N1352" s="287">
        <v>12892.45</v>
      </c>
      <c r="O1352" s="288"/>
      <c r="AU1352" s="114"/>
      <c r="AV1352" s="115"/>
      <c r="AW1352" s="112" t="s">
        <v>3415</v>
      </c>
      <c r="AX1352" s="112" t="s">
        <v>3416</v>
      </c>
      <c r="AY1352" s="114"/>
      <c r="BA1352" s="114"/>
    </row>
    <row r="1353" spans="1:53" ht="30.75" x14ac:dyDescent="0.25">
      <c r="A1353" s="280" t="s">
        <v>3417</v>
      </c>
      <c r="B1353" s="281" t="s">
        <v>3418</v>
      </c>
      <c r="C1353" s="282"/>
      <c r="D1353" s="283"/>
      <c r="E1353" s="284" t="s">
        <v>3419</v>
      </c>
      <c r="F1353" s="284"/>
      <c r="G1353" s="284"/>
      <c r="H1353" s="285" t="s">
        <v>526</v>
      </c>
      <c r="I1353" s="303">
        <v>1</v>
      </c>
      <c r="J1353" s="287">
        <v>165309.12</v>
      </c>
      <c r="K1353" s="287">
        <v>165309.12</v>
      </c>
      <c r="L1353" s="287" t="s">
        <v>200</v>
      </c>
      <c r="M1353" s="287">
        <v>33061.82</v>
      </c>
      <c r="N1353" s="287">
        <v>198370.94</v>
      </c>
      <c r="O1353" s="288"/>
      <c r="AU1353" s="114"/>
      <c r="AV1353" s="115"/>
      <c r="AW1353" s="112" t="s">
        <v>3418</v>
      </c>
      <c r="AX1353" s="112" t="s">
        <v>3419</v>
      </c>
      <c r="AY1353" s="114"/>
      <c r="BA1353" s="114"/>
    </row>
    <row r="1354" spans="1:53" ht="15.75" x14ac:dyDescent="0.25">
      <c r="A1354" s="280" t="s">
        <v>3420</v>
      </c>
      <c r="B1354" s="281" t="s">
        <v>3421</v>
      </c>
      <c r="C1354" s="282"/>
      <c r="D1354" s="283"/>
      <c r="E1354" s="284" t="s">
        <v>3422</v>
      </c>
      <c r="F1354" s="284"/>
      <c r="G1354" s="284"/>
      <c r="H1354" s="285" t="s">
        <v>526</v>
      </c>
      <c r="I1354" s="303">
        <v>7</v>
      </c>
      <c r="J1354" s="287">
        <v>9976.58</v>
      </c>
      <c r="K1354" s="287">
        <v>69836.06</v>
      </c>
      <c r="L1354" s="287" t="s">
        <v>200</v>
      </c>
      <c r="M1354" s="287">
        <v>13967.21</v>
      </c>
      <c r="N1354" s="287">
        <v>83803.27</v>
      </c>
      <c r="O1354" s="288"/>
      <c r="AU1354" s="114"/>
      <c r="AV1354" s="115"/>
      <c r="AW1354" s="112" t="s">
        <v>3421</v>
      </c>
      <c r="AX1354" s="112" t="s">
        <v>3422</v>
      </c>
      <c r="AY1354" s="114"/>
      <c r="BA1354" s="114"/>
    </row>
    <row r="1355" spans="1:53" ht="30.75" x14ac:dyDescent="0.25">
      <c r="A1355" s="280" t="s">
        <v>3423</v>
      </c>
      <c r="B1355" s="281" t="s">
        <v>3424</v>
      </c>
      <c r="C1355" s="282"/>
      <c r="D1355" s="283"/>
      <c r="E1355" s="284" t="s">
        <v>3425</v>
      </c>
      <c r="F1355" s="284"/>
      <c r="G1355" s="284"/>
      <c r="H1355" s="285" t="s">
        <v>526</v>
      </c>
      <c r="I1355" s="303">
        <v>7</v>
      </c>
      <c r="J1355" s="287">
        <v>66488.710000000006</v>
      </c>
      <c r="K1355" s="287">
        <v>465420.97</v>
      </c>
      <c r="L1355" s="287" t="s">
        <v>200</v>
      </c>
      <c r="M1355" s="287">
        <v>93084.19</v>
      </c>
      <c r="N1355" s="287">
        <v>558505.16</v>
      </c>
      <c r="O1355" s="288"/>
      <c r="AU1355" s="114"/>
      <c r="AV1355" s="115"/>
      <c r="AW1355" s="112" t="s">
        <v>3424</v>
      </c>
      <c r="AX1355" s="112" t="s">
        <v>3425</v>
      </c>
      <c r="AY1355" s="114"/>
      <c r="BA1355" s="114"/>
    </row>
    <row r="1356" spans="1:53" ht="19.5" x14ac:dyDescent="0.25">
      <c r="A1356" s="280" t="s">
        <v>3426</v>
      </c>
      <c r="B1356" s="281" t="s">
        <v>3427</v>
      </c>
      <c r="C1356" s="282"/>
      <c r="D1356" s="283"/>
      <c r="E1356" s="284" t="s">
        <v>3428</v>
      </c>
      <c r="F1356" s="284"/>
      <c r="G1356" s="284"/>
      <c r="H1356" s="285" t="s">
        <v>526</v>
      </c>
      <c r="I1356" s="303">
        <v>4</v>
      </c>
      <c r="J1356" s="287">
        <v>15537.39</v>
      </c>
      <c r="K1356" s="287">
        <v>62149.56</v>
      </c>
      <c r="L1356" s="287" t="s">
        <v>200</v>
      </c>
      <c r="M1356" s="287">
        <v>12429.91</v>
      </c>
      <c r="N1356" s="287">
        <v>74579.47</v>
      </c>
      <c r="O1356" s="288"/>
      <c r="AU1356" s="114"/>
      <c r="AV1356" s="115"/>
      <c r="AW1356" s="112" t="s">
        <v>3427</v>
      </c>
      <c r="AX1356" s="112" t="s">
        <v>3428</v>
      </c>
      <c r="AY1356" s="114"/>
      <c r="BA1356" s="114"/>
    </row>
    <row r="1357" spans="1:53" ht="30.75" x14ac:dyDescent="0.25">
      <c r="A1357" s="280" t="s">
        <v>3429</v>
      </c>
      <c r="B1357" s="281" t="s">
        <v>3430</v>
      </c>
      <c r="C1357" s="282"/>
      <c r="D1357" s="283"/>
      <c r="E1357" s="284" t="s">
        <v>3431</v>
      </c>
      <c r="F1357" s="284"/>
      <c r="G1357" s="284"/>
      <c r="H1357" s="285" t="s">
        <v>526</v>
      </c>
      <c r="I1357" s="303">
        <v>3</v>
      </c>
      <c r="J1357" s="287">
        <v>9181.2000000000007</v>
      </c>
      <c r="K1357" s="287">
        <v>27543.599999999999</v>
      </c>
      <c r="L1357" s="287" t="s">
        <v>200</v>
      </c>
      <c r="M1357" s="287">
        <v>5508.72</v>
      </c>
      <c r="N1357" s="287">
        <v>33052.32</v>
      </c>
      <c r="O1357" s="288"/>
      <c r="AU1357" s="114"/>
      <c r="AV1357" s="115"/>
      <c r="AW1357" s="112" t="s">
        <v>3430</v>
      </c>
      <c r="AX1357" s="112" t="s">
        <v>3431</v>
      </c>
      <c r="AY1357" s="114"/>
      <c r="BA1357" s="114"/>
    </row>
    <row r="1358" spans="1:53" ht="30.75" x14ac:dyDescent="0.25">
      <c r="A1358" s="280" t="s">
        <v>3432</v>
      </c>
      <c r="B1358" s="281" t="s">
        <v>3433</v>
      </c>
      <c r="C1358" s="282"/>
      <c r="D1358" s="283"/>
      <c r="E1358" s="284" t="s">
        <v>1686</v>
      </c>
      <c r="F1358" s="284"/>
      <c r="G1358" s="284"/>
      <c r="H1358" s="285" t="s">
        <v>367</v>
      </c>
      <c r="I1358" s="303">
        <v>1</v>
      </c>
      <c r="J1358" s="287">
        <v>51572.31</v>
      </c>
      <c r="K1358" s="287">
        <v>51572.31</v>
      </c>
      <c r="L1358" s="287" t="s">
        <v>200</v>
      </c>
      <c r="M1358" s="287">
        <v>10314.459999999999</v>
      </c>
      <c r="N1358" s="287">
        <v>61886.77</v>
      </c>
      <c r="O1358" s="288"/>
      <c r="AU1358" s="114"/>
      <c r="AV1358" s="115"/>
      <c r="AW1358" s="112" t="s">
        <v>3433</v>
      </c>
      <c r="AX1358" s="112" t="s">
        <v>1686</v>
      </c>
      <c r="AY1358" s="114"/>
      <c r="BA1358" s="114"/>
    </row>
    <row r="1359" spans="1:53" ht="30.75" x14ac:dyDescent="0.25">
      <c r="A1359" s="280" t="s">
        <v>3434</v>
      </c>
      <c r="B1359" s="281" t="s">
        <v>3435</v>
      </c>
      <c r="C1359" s="282"/>
      <c r="D1359" s="283"/>
      <c r="E1359" s="284" t="s">
        <v>3436</v>
      </c>
      <c r="F1359" s="284"/>
      <c r="G1359" s="284"/>
      <c r="H1359" s="285" t="s">
        <v>526</v>
      </c>
      <c r="I1359" s="303">
        <v>1</v>
      </c>
      <c r="J1359" s="287">
        <v>2904.06</v>
      </c>
      <c r="K1359" s="287">
        <v>2904.06</v>
      </c>
      <c r="L1359" s="287" t="s">
        <v>200</v>
      </c>
      <c r="M1359" s="287">
        <v>580.80999999999995</v>
      </c>
      <c r="N1359" s="287">
        <v>3484.87</v>
      </c>
      <c r="O1359" s="288"/>
      <c r="AU1359" s="114"/>
      <c r="AV1359" s="115"/>
      <c r="AW1359" s="112" t="s">
        <v>3435</v>
      </c>
      <c r="AX1359" s="112" t="s">
        <v>3436</v>
      </c>
      <c r="AY1359" s="114"/>
      <c r="BA1359" s="114"/>
    </row>
    <row r="1360" spans="1:53" ht="30.75" x14ac:dyDescent="0.25">
      <c r="A1360" s="280" t="s">
        <v>3437</v>
      </c>
      <c r="B1360" s="281" t="s">
        <v>3438</v>
      </c>
      <c r="C1360" s="282"/>
      <c r="D1360" s="283"/>
      <c r="E1360" s="284" t="s">
        <v>3439</v>
      </c>
      <c r="F1360" s="284"/>
      <c r="G1360" s="284"/>
      <c r="H1360" s="285" t="s">
        <v>526</v>
      </c>
      <c r="I1360" s="303">
        <v>17</v>
      </c>
      <c r="J1360" s="287">
        <v>2958.28</v>
      </c>
      <c r="K1360" s="287">
        <v>50290.76</v>
      </c>
      <c r="L1360" s="287" t="s">
        <v>200</v>
      </c>
      <c r="M1360" s="287">
        <v>10058.15</v>
      </c>
      <c r="N1360" s="287">
        <v>60348.91</v>
      </c>
      <c r="O1360" s="288"/>
      <c r="AU1360" s="114"/>
      <c r="AV1360" s="115"/>
      <c r="AW1360" s="112" t="s">
        <v>3438</v>
      </c>
      <c r="AX1360" s="112" t="s">
        <v>3439</v>
      </c>
      <c r="AY1360" s="114"/>
      <c r="BA1360" s="114"/>
    </row>
    <row r="1361" spans="1:53" ht="19.5" x14ac:dyDescent="0.25">
      <c r="A1361" s="280" t="s">
        <v>3440</v>
      </c>
      <c r="B1361" s="281" t="s">
        <v>3441</v>
      </c>
      <c r="C1361" s="282"/>
      <c r="D1361" s="283"/>
      <c r="E1361" s="284" t="s">
        <v>3442</v>
      </c>
      <c r="F1361" s="284"/>
      <c r="G1361" s="284"/>
      <c r="H1361" s="285" t="s">
        <v>526</v>
      </c>
      <c r="I1361" s="303">
        <v>17</v>
      </c>
      <c r="J1361" s="287">
        <v>47319.55</v>
      </c>
      <c r="K1361" s="287">
        <v>804432.35</v>
      </c>
      <c r="L1361" s="287" t="s">
        <v>200</v>
      </c>
      <c r="M1361" s="287">
        <v>160886.47</v>
      </c>
      <c r="N1361" s="287">
        <v>965318.82</v>
      </c>
      <c r="O1361" s="288"/>
      <c r="AU1361" s="114"/>
      <c r="AV1361" s="115"/>
      <c r="AW1361" s="112" t="s">
        <v>3441</v>
      </c>
      <c r="AX1361" s="112" t="s">
        <v>3442</v>
      </c>
      <c r="AY1361" s="114"/>
      <c r="BA1361" s="114"/>
    </row>
    <row r="1362" spans="1:53" ht="15.75" x14ac:dyDescent="0.25">
      <c r="A1362" s="279" t="s">
        <v>3443</v>
      </c>
      <c r="B1362" s="279"/>
      <c r="C1362" s="279"/>
      <c r="D1362" s="279"/>
      <c r="E1362" s="279"/>
      <c r="F1362" s="279"/>
      <c r="G1362" s="279"/>
      <c r="H1362" s="279"/>
      <c r="I1362" s="279"/>
      <c r="J1362" s="279"/>
      <c r="K1362" s="279"/>
      <c r="L1362" s="279"/>
      <c r="M1362" s="279"/>
      <c r="N1362" s="279"/>
      <c r="O1362" s="279"/>
      <c r="AU1362" s="114"/>
      <c r="AV1362" s="115" t="s">
        <v>3443</v>
      </c>
      <c r="AY1362" s="114"/>
      <c r="BA1362" s="114"/>
    </row>
    <row r="1363" spans="1:53" ht="30.75" x14ac:dyDescent="0.25">
      <c r="A1363" s="280" t="s">
        <v>3444</v>
      </c>
      <c r="B1363" s="281" t="s">
        <v>3445</v>
      </c>
      <c r="C1363" s="282"/>
      <c r="D1363" s="283"/>
      <c r="E1363" s="284" t="s">
        <v>1741</v>
      </c>
      <c r="F1363" s="284"/>
      <c r="G1363" s="284"/>
      <c r="H1363" s="285" t="s">
        <v>526</v>
      </c>
      <c r="I1363" s="303">
        <v>5</v>
      </c>
      <c r="J1363" s="287">
        <v>17161.28</v>
      </c>
      <c r="K1363" s="287">
        <v>85806.399999999994</v>
      </c>
      <c r="L1363" s="287" t="s">
        <v>200</v>
      </c>
      <c r="M1363" s="287">
        <v>17161.28</v>
      </c>
      <c r="N1363" s="287">
        <v>102967.67999999999</v>
      </c>
      <c r="O1363" s="288"/>
      <c r="AU1363" s="114"/>
      <c r="AV1363" s="115"/>
      <c r="AW1363" s="112" t="s">
        <v>3445</v>
      </c>
      <c r="AX1363" s="112" t="s">
        <v>1741</v>
      </c>
      <c r="AY1363" s="114"/>
      <c r="BA1363" s="114"/>
    </row>
    <row r="1364" spans="1:53" ht="30.75" x14ac:dyDescent="0.25">
      <c r="A1364" s="280" t="s">
        <v>3446</v>
      </c>
      <c r="B1364" s="281" t="s">
        <v>3447</v>
      </c>
      <c r="C1364" s="282"/>
      <c r="D1364" s="283"/>
      <c r="E1364" s="284" t="s">
        <v>3448</v>
      </c>
      <c r="F1364" s="284"/>
      <c r="G1364" s="284"/>
      <c r="H1364" s="285" t="s">
        <v>526</v>
      </c>
      <c r="I1364" s="303">
        <v>1</v>
      </c>
      <c r="J1364" s="287">
        <v>42691.08</v>
      </c>
      <c r="K1364" s="287">
        <v>42691.08</v>
      </c>
      <c r="L1364" s="287" t="s">
        <v>200</v>
      </c>
      <c r="M1364" s="287">
        <v>8538.2199999999993</v>
      </c>
      <c r="N1364" s="287">
        <v>51229.3</v>
      </c>
      <c r="O1364" s="288"/>
      <c r="AU1364" s="114"/>
      <c r="AV1364" s="115"/>
      <c r="AW1364" s="112" t="s">
        <v>3447</v>
      </c>
      <c r="AX1364" s="112" t="s">
        <v>3448</v>
      </c>
      <c r="AY1364" s="114"/>
      <c r="BA1364" s="114"/>
    </row>
    <row r="1365" spans="1:53" ht="30.75" x14ac:dyDescent="0.25">
      <c r="A1365" s="280" t="s">
        <v>3449</v>
      </c>
      <c r="B1365" s="281" t="s">
        <v>3450</v>
      </c>
      <c r="C1365" s="282"/>
      <c r="D1365" s="283"/>
      <c r="E1365" s="284" t="s">
        <v>3451</v>
      </c>
      <c r="F1365" s="284"/>
      <c r="G1365" s="284"/>
      <c r="H1365" s="285" t="s">
        <v>526</v>
      </c>
      <c r="I1365" s="303">
        <v>1</v>
      </c>
      <c r="J1365" s="287">
        <v>50509.5</v>
      </c>
      <c r="K1365" s="287">
        <v>50509.5</v>
      </c>
      <c r="L1365" s="287" t="s">
        <v>200</v>
      </c>
      <c r="M1365" s="287">
        <v>10101.9</v>
      </c>
      <c r="N1365" s="287">
        <v>60611.4</v>
      </c>
      <c r="O1365" s="288"/>
      <c r="AU1365" s="114"/>
      <c r="AV1365" s="115"/>
      <c r="AW1365" s="112" t="s">
        <v>3450</v>
      </c>
      <c r="AX1365" s="112" t="s">
        <v>3451</v>
      </c>
      <c r="AY1365" s="114"/>
      <c r="BA1365" s="114"/>
    </row>
    <row r="1366" spans="1:53" ht="30.75" x14ac:dyDescent="0.25">
      <c r="A1366" s="280" t="s">
        <v>3452</v>
      </c>
      <c r="B1366" s="281" t="s">
        <v>3453</v>
      </c>
      <c r="C1366" s="282"/>
      <c r="D1366" s="283"/>
      <c r="E1366" s="284" t="s">
        <v>3454</v>
      </c>
      <c r="F1366" s="284"/>
      <c r="G1366" s="284"/>
      <c r="H1366" s="285" t="s">
        <v>526</v>
      </c>
      <c r="I1366" s="303">
        <v>3</v>
      </c>
      <c r="J1366" s="287">
        <v>4292.84</v>
      </c>
      <c r="K1366" s="287">
        <v>12878.52</v>
      </c>
      <c r="L1366" s="287" t="s">
        <v>200</v>
      </c>
      <c r="M1366" s="287">
        <v>2575.6999999999998</v>
      </c>
      <c r="N1366" s="287">
        <v>15454.22</v>
      </c>
      <c r="O1366" s="288"/>
      <c r="AU1366" s="114"/>
      <c r="AV1366" s="115"/>
      <c r="AW1366" s="112" t="s">
        <v>3453</v>
      </c>
      <c r="AX1366" s="112" t="s">
        <v>3454</v>
      </c>
      <c r="AY1366" s="114"/>
      <c r="BA1366" s="114"/>
    </row>
    <row r="1367" spans="1:53" ht="15.75" x14ac:dyDescent="0.25">
      <c r="A1367" s="279" t="s">
        <v>1952</v>
      </c>
      <c r="B1367" s="279"/>
      <c r="C1367" s="279"/>
      <c r="D1367" s="279"/>
      <c r="E1367" s="279"/>
      <c r="F1367" s="279"/>
      <c r="G1367" s="279"/>
      <c r="H1367" s="279"/>
      <c r="I1367" s="279"/>
      <c r="J1367" s="279"/>
      <c r="K1367" s="279"/>
      <c r="L1367" s="279"/>
      <c r="M1367" s="279"/>
      <c r="N1367" s="279"/>
      <c r="O1367" s="279"/>
      <c r="AU1367" s="114"/>
      <c r="AV1367" s="115" t="s">
        <v>1952</v>
      </c>
      <c r="AY1367" s="114"/>
      <c r="BA1367" s="114"/>
    </row>
    <row r="1368" spans="1:53" ht="30.75" x14ac:dyDescent="0.25">
      <c r="A1368" s="280" t="s">
        <v>3455</v>
      </c>
      <c r="B1368" s="281" t="s">
        <v>3456</v>
      </c>
      <c r="C1368" s="282"/>
      <c r="D1368" s="283"/>
      <c r="E1368" s="284" t="s">
        <v>1955</v>
      </c>
      <c r="F1368" s="284"/>
      <c r="G1368" s="284"/>
      <c r="H1368" s="285" t="s">
        <v>526</v>
      </c>
      <c r="I1368" s="303">
        <v>3</v>
      </c>
      <c r="J1368" s="287">
        <v>4544.97</v>
      </c>
      <c r="K1368" s="287">
        <v>13634.91</v>
      </c>
      <c r="L1368" s="287" t="s">
        <v>200</v>
      </c>
      <c r="M1368" s="287">
        <v>2726.98</v>
      </c>
      <c r="N1368" s="287">
        <v>16361.89</v>
      </c>
      <c r="O1368" s="288"/>
      <c r="AU1368" s="114"/>
      <c r="AV1368" s="115"/>
      <c r="AW1368" s="112" t="s">
        <v>3456</v>
      </c>
      <c r="AX1368" s="112" t="s">
        <v>1955</v>
      </c>
      <c r="AY1368" s="114"/>
      <c r="BA1368" s="114"/>
    </row>
    <row r="1369" spans="1:53" ht="15.75" x14ac:dyDescent="0.25">
      <c r="A1369" s="280" t="s">
        <v>3457</v>
      </c>
      <c r="B1369" s="281" t="s">
        <v>3458</v>
      </c>
      <c r="C1369" s="282"/>
      <c r="D1369" s="283"/>
      <c r="E1369" s="284" t="s">
        <v>1958</v>
      </c>
      <c r="F1369" s="284"/>
      <c r="G1369" s="284"/>
      <c r="H1369" s="285" t="s">
        <v>526</v>
      </c>
      <c r="I1369" s="303">
        <v>3</v>
      </c>
      <c r="J1369" s="287">
        <v>6050.6</v>
      </c>
      <c r="K1369" s="287">
        <v>18151.8</v>
      </c>
      <c r="L1369" s="287" t="s">
        <v>200</v>
      </c>
      <c r="M1369" s="287">
        <v>3630.36</v>
      </c>
      <c r="N1369" s="287">
        <v>21782.16</v>
      </c>
      <c r="O1369" s="288"/>
      <c r="AU1369" s="114"/>
      <c r="AV1369" s="115"/>
      <c r="AW1369" s="112" t="s">
        <v>3458</v>
      </c>
      <c r="AX1369" s="112" t="s">
        <v>1958</v>
      </c>
      <c r="AY1369" s="114"/>
      <c r="BA1369" s="114"/>
    </row>
    <row r="1370" spans="1:53" ht="15.75" x14ac:dyDescent="0.25">
      <c r="A1370" s="280" t="s">
        <v>3459</v>
      </c>
      <c r="B1370" s="281" t="s">
        <v>3460</v>
      </c>
      <c r="C1370" s="282"/>
      <c r="D1370" s="283"/>
      <c r="E1370" s="284" t="s">
        <v>1961</v>
      </c>
      <c r="F1370" s="284"/>
      <c r="G1370" s="284"/>
      <c r="H1370" s="285" t="s">
        <v>511</v>
      </c>
      <c r="I1370" s="291">
        <v>3.7499999999999999E-2</v>
      </c>
      <c r="J1370" s="287">
        <v>18847.2</v>
      </c>
      <c r="K1370" s="287">
        <v>706.77</v>
      </c>
      <c r="L1370" s="287" t="s">
        <v>200</v>
      </c>
      <c r="M1370" s="287">
        <v>141.35</v>
      </c>
      <c r="N1370" s="287">
        <v>848.12</v>
      </c>
      <c r="O1370" s="288"/>
      <c r="AU1370" s="114"/>
      <c r="AV1370" s="115"/>
      <c r="AW1370" s="112" t="s">
        <v>3460</v>
      </c>
      <c r="AX1370" s="112" t="s">
        <v>1961</v>
      </c>
      <c r="AY1370" s="114"/>
      <c r="BA1370" s="114"/>
    </row>
    <row r="1371" spans="1:53" ht="15.75" x14ac:dyDescent="0.25">
      <c r="A1371" s="280" t="s">
        <v>3461</v>
      </c>
      <c r="B1371" s="281" t="s">
        <v>3462</v>
      </c>
      <c r="C1371" s="282"/>
      <c r="D1371" s="283"/>
      <c r="E1371" s="284" t="s">
        <v>1964</v>
      </c>
      <c r="F1371" s="284"/>
      <c r="G1371" s="284"/>
      <c r="H1371" s="285" t="s">
        <v>367</v>
      </c>
      <c r="I1371" s="291">
        <v>3.7499999999999999E-2</v>
      </c>
      <c r="J1371" s="287">
        <v>10491.73</v>
      </c>
      <c r="K1371" s="287">
        <v>393.44</v>
      </c>
      <c r="L1371" s="287" t="s">
        <v>200</v>
      </c>
      <c r="M1371" s="287">
        <v>78.69</v>
      </c>
      <c r="N1371" s="287">
        <v>472.13</v>
      </c>
      <c r="O1371" s="288"/>
      <c r="AU1371" s="114"/>
      <c r="AV1371" s="115"/>
      <c r="AW1371" s="112" t="s">
        <v>3462</v>
      </c>
      <c r="AX1371" s="112" t="s">
        <v>1964</v>
      </c>
      <c r="AY1371" s="114"/>
      <c r="BA1371" s="114"/>
    </row>
    <row r="1372" spans="1:53" ht="15.75" x14ac:dyDescent="0.25">
      <c r="A1372" s="280" t="s">
        <v>3463</v>
      </c>
      <c r="B1372" s="281" t="s">
        <v>3464</v>
      </c>
      <c r="C1372" s="282"/>
      <c r="D1372" s="283"/>
      <c r="E1372" s="284" t="s">
        <v>1476</v>
      </c>
      <c r="F1372" s="284"/>
      <c r="G1372" s="284"/>
      <c r="H1372" s="285" t="s">
        <v>526</v>
      </c>
      <c r="I1372" s="303">
        <v>3</v>
      </c>
      <c r="J1372" s="287">
        <v>1641.31</v>
      </c>
      <c r="K1372" s="287">
        <v>4923.93</v>
      </c>
      <c r="L1372" s="287" t="s">
        <v>200</v>
      </c>
      <c r="M1372" s="287">
        <v>984.79</v>
      </c>
      <c r="N1372" s="287">
        <v>5908.72</v>
      </c>
      <c r="O1372" s="288"/>
      <c r="AU1372" s="114"/>
      <c r="AV1372" s="115"/>
      <c r="AW1372" s="112" t="s">
        <v>3464</v>
      </c>
      <c r="AX1372" s="112" t="s">
        <v>1476</v>
      </c>
      <c r="AY1372" s="114"/>
      <c r="BA1372" s="114"/>
    </row>
    <row r="1373" spans="1:53" ht="19.5" x14ac:dyDescent="0.25">
      <c r="A1373" s="280" t="s">
        <v>3465</v>
      </c>
      <c r="B1373" s="281" t="s">
        <v>3466</v>
      </c>
      <c r="C1373" s="282"/>
      <c r="D1373" s="283"/>
      <c r="E1373" s="284" t="s">
        <v>1539</v>
      </c>
      <c r="F1373" s="284"/>
      <c r="G1373" s="284"/>
      <c r="H1373" s="285" t="s">
        <v>526</v>
      </c>
      <c r="I1373" s="303">
        <v>3</v>
      </c>
      <c r="J1373" s="287">
        <v>80.17</v>
      </c>
      <c r="K1373" s="287">
        <v>240.51</v>
      </c>
      <c r="L1373" s="287" t="s">
        <v>200</v>
      </c>
      <c r="M1373" s="287">
        <v>48.1</v>
      </c>
      <c r="N1373" s="287">
        <v>288.61</v>
      </c>
      <c r="O1373" s="288"/>
      <c r="AU1373" s="114"/>
      <c r="AV1373" s="115"/>
      <c r="AW1373" s="112" t="s">
        <v>3466</v>
      </c>
      <c r="AX1373" s="112" t="s">
        <v>1539</v>
      </c>
      <c r="AY1373" s="114"/>
      <c r="BA1373" s="114"/>
    </row>
    <row r="1374" spans="1:53" ht="15.75" x14ac:dyDescent="0.25">
      <c r="A1374" s="293"/>
      <c r="B1374" s="294" t="s">
        <v>3467</v>
      </c>
      <c r="C1374" s="295"/>
      <c r="D1374" s="295"/>
      <c r="E1374" s="295"/>
      <c r="F1374" s="295"/>
      <c r="G1374" s="295"/>
      <c r="H1374" s="295"/>
      <c r="I1374" s="295"/>
      <c r="J1374" s="296"/>
      <c r="K1374" s="297">
        <v>7465916.7999999998</v>
      </c>
      <c r="L1374" s="297" t="s">
        <v>200</v>
      </c>
      <c r="M1374" s="297">
        <v>1493183.3</v>
      </c>
      <c r="N1374" s="297">
        <v>8959100.0999999996</v>
      </c>
      <c r="O1374" s="298"/>
      <c r="AU1374" s="114"/>
      <c r="AV1374" s="115"/>
      <c r="AY1374" s="114" t="s">
        <v>3467</v>
      </c>
      <c r="BA1374" s="114"/>
    </row>
    <row r="1375" spans="1:53" ht="15.75" x14ac:dyDescent="0.25">
      <c r="A1375" s="293"/>
      <c r="B1375" s="299" t="s">
        <v>1213</v>
      </c>
      <c r="C1375" s="300"/>
      <c r="D1375" s="300"/>
      <c r="E1375" s="300"/>
      <c r="F1375" s="300"/>
      <c r="G1375" s="300"/>
      <c r="H1375" s="300"/>
      <c r="I1375" s="300"/>
      <c r="J1375" s="301"/>
      <c r="K1375" s="302"/>
      <c r="L1375" s="302"/>
      <c r="M1375" s="302"/>
      <c r="N1375" s="302"/>
      <c r="O1375" s="298"/>
      <c r="AU1375" s="114"/>
      <c r="AV1375" s="115"/>
      <c r="AY1375" s="114"/>
      <c r="AZ1375" s="112" t="s">
        <v>1213</v>
      </c>
      <c r="BA1375" s="114"/>
    </row>
    <row r="1376" spans="1:53" ht="15.75" x14ac:dyDescent="0.25">
      <c r="A1376" s="293"/>
      <c r="B1376" s="299" t="s">
        <v>1214</v>
      </c>
      <c r="C1376" s="300"/>
      <c r="D1376" s="300"/>
      <c r="E1376" s="300"/>
      <c r="F1376" s="300"/>
      <c r="G1376" s="300"/>
      <c r="H1376" s="300"/>
      <c r="I1376" s="300"/>
      <c r="J1376" s="301"/>
      <c r="K1376" s="302">
        <v>3408525.28</v>
      </c>
      <c r="L1376" s="302"/>
      <c r="M1376" s="302"/>
      <c r="N1376" s="302"/>
      <c r="O1376" s="298"/>
      <c r="AU1376" s="114"/>
      <c r="AV1376" s="115"/>
      <c r="AY1376" s="114"/>
      <c r="AZ1376" s="112" t="s">
        <v>1214</v>
      </c>
      <c r="BA1376" s="114"/>
    </row>
    <row r="1377" spans="1:53" ht="15.75" x14ac:dyDescent="0.25">
      <c r="A1377" s="293"/>
      <c r="B1377" s="299" t="s">
        <v>1215</v>
      </c>
      <c r="C1377" s="300"/>
      <c r="D1377" s="300"/>
      <c r="E1377" s="300"/>
      <c r="F1377" s="300"/>
      <c r="G1377" s="300"/>
      <c r="H1377" s="300"/>
      <c r="I1377" s="300"/>
      <c r="J1377" s="301"/>
      <c r="K1377" s="302">
        <v>4057391.52</v>
      </c>
      <c r="L1377" s="302"/>
      <c r="M1377" s="302"/>
      <c r="N1377" s="302"/>
      <c r="O1377" s="298"/>
      <c r="AU1377" s="114"/>
      <c r="AV1377" s="115"/>
      <c r="AY1377" s="114"/>
      <c r="AZ1377" s="112" t="s">
        <v>1215</v>
      </c>
      <c r="BA1377" s="114"/>
    </row>
    <row r="1378" spans="1:53" ht="15.75" x14ac:dyDescent="0.25">
      <c r="A1378" s="293"/>
      <c r="B1378" s="299" t="s">
        <v>3468</v>
      </c>
      <c r="C1378" s="300"/>
      <c r="D1378" s="300"/>
      <c r="E1378" s="300"/>
      <c r="F1378" s="300"/>
      <c r="G1378" s="300"/>
      <c r="H1378" s="300"/>
      <c r="I1378" s="300"/>
      <c r="J1378" s="301"/>
      <c r="K1378" s="302">
        <v>1493183.3</v>
      </c>
      <c r="L1378" s="302"/>
      <c r="M1378" s="302"/>
      <c r="N1378" s="302"/>
      <c r="O1378" s="298"/>
      <c r="AU1378" s="114"/>
      <c r="AV1378" s="115"/>
      <c r="AY1378" s="114"/>
      <c r="AZ1378" s="112" t="s">
        <v>3468</v>
      </c>
      <c r="BA1378" s="114"/>
    </row>
    <row r="1379" spans="1:53" ht="15.75" x14ac:dyDescent="0.25">
      <c r="A1379" s="293"/>
      <c r="B1379" s="294" t="s">
        <v>192</v>
      </c>
      <c r="C1379" s="295"/>
      <c r="D1379" s="295"/>
      <c r="E1379" s="295"/>
      <c r="F1379" s="295"/>
      <c r="G1379" s="295"/>
      <c r="H1379" s="295"/>
      <c r="I1379" s="295"/>
      <c r="J1379" s="296"/>
      <c r="K1379" s="297">
        <v>8959100.0999999996</v>
      </c>
      <c r="L1379" s="297"/>
      <c r="M1379" s="297"/>
      <c r="N1379" s="297"/>
      <c r="O1379" s="298"/>
      <c r="AU1379" s="114"/>
      <c r="AV1379" s="115"/>
      <c r="AY1379" s="114"/>
      <c r="BA1379" s="114" t="s">
        <v>192</v>
      </c>
    </row>
    <row r="1380" spans="1:53" ht="15.75" x14ac:dyDescent="0.25">
      <c r="A1380" s="278" t="s">
        <v>3469</v>
      </c>
      <c r="B1380" s="278"/>
      <c r="C1380" s="278"/>
      <c r="D1380" s="278"/>
      <c r="E1380" s="278"/>
      <c r="F1380" s="278"/>
      <c r="G1380" s="278"/>
      <c r="H1380" s="278"/>
      <c r="I1380" s="278"/>
      <c r="J1380" s="278"/>
      <c r="K1380" s="278"/>
      <c r="L1380" s="278"/>
      <c r="M1380" s="278"/>
      <c r="N1380" s="278"/>
      <c r="O1380" s="278"/>
      <c r="AU1380" s="114" t="s">
        <v>3469</v>
      </c>
      <c r="AV1380" s="115"/>
      <c r="AY1380" s="114"/>
      <c r="BA1380" s="114"/>
    </row>
    <row r="1381" spans="1:53" ht="15.75" x14ac:dyDescent="0.25">
      <c r="A1381" s="279" t="s">
        <v>3470</v>
      </c>
      <c r="B1381" s="279"/>
      <c r="C1381" s="279"/>
      <c r="D1381" s="279"/>
      <c r="E1381" s="279"/>
      <c r="F1381" s="279"/>
      <c r="G1381" s="279"/>
      <c r="H1381" s="279"/>
      <c r="I1381" s="279"/>
      <c r="J1381" s="279"/>
      <c r="K1381" s="279"/>
      <c r="L1381" s="279"/>
      <c r="M1381" s="279"/>
      <c r="N1381" s="279"/>
      <c r="O1381" s="279"/>
      <c r="AU1381" s="114"/>
      <c r="AV1381" s="115" t="s">
        <v>3470</v>
      </c>
      <c r="AY1381" s="114"/>
      <c r="BA1381" s="114"/>
    </row>
    <row r="1382" spans="1:53" ht="15.75" x14ac:dyDescent="0.25">
      <c r="A1382" s="279" t="s">
        <v>3471</v>
      </c>
      <c r="B1382" s="279"/>
      <c r="C1382" s="279"/>
      <c r="D1382" s="279"/>
      <c r="E1382" s="279"/>
      <c r="F1382" s="279"/>
      <c r="G1382" s="279"/>
      <c r="H1382" s="279"/>
      <c r="I1382" s="279"/>
      <c r="J1382" s="279"/>
      <c r="K1382" s="279"/>
      <c r="L1382" s="279"/>
      <c r="M1382" s="279"/>
      <c r="N1382" s="279"/>
      <c r="O1382" s="279"/>
      <c r="AU1382" s="114"/>
      <c r="AV1382" s="115" t="s">
        <v>3471</v>
      </c>
      <c r="AY1382" s="114"/>
      <c r="BA1382" s="114"/>
    </row>
    <row r="1383" spans="1:53" ht="15.75" x14ac:dyDescent="0.25">
      <c r="A1383" s="280" t="s">
        <v>3472</v>
      </c>
      <c r="B1383" s="281" t="s">
        <v>3473</v>
      </c>
      <c r="C1383" s="282"/>
      <c r="D1383" s="283"/>
      <c r="E1383" s="284" t="s">
        <v>1850</v>
      </c>
      <c r="F1383" s="284"/>
      <c r="G1383" s="284"/>
      <c r="H1383" s="285" t="s">
        <v>526</v>
      </c>
      <c r="I1383" s="303">
        <v>22</v>
      </c>
      <c r="J1383" s="287">
        <v>778.67</v>
      </c>
      <c r="K1383" s="287">
        <v>17130.740000000002</v>
      </c>
      <c r="L1383" s="287" t="s">
        <v>200</v>
      </c>
      <c r="M1383" s="287">
        <v>3426.15</v>
      </c>
      <c r="N1383" s="287">
        <v>20556.89</v>
      </c>
      <c r="O1383" s="288"/>
      <c r="AU1383" s="114"/>
      <c r="AV1383" s="115"/>
      <c r="AW1383" s="112" t="s">
        <v>3473</v>
      </c>
      <c r="AX1383" s="112" t="s">
        <v>1850</v>
      </c>
      <c r="AY1383" s="114"/>
      <c r="BA1383" s="114"/>
    </row>
    <row r="1384" spans="1:53" ht="30.75" x14ac:dyDescent="0.25">
      <c r="A1384" s="280" t="s">
        <v>3474</v>
      </c>
      <c r="B1384" s="281" t="s">
        <v>3475</v>
      </c>
      <c r="C1384" s="282"/>
      <c r="D1384" s="283"/>
      <c r="E1384" s="284" t="s">
        <v>3476</v>
      </c>
      <c r="F1384" s="284"/>
      <c r="G1384" s="284"/>
      <c r="H1384" s="285" t="s">
        <v>526</v>
      </c>
      <c r="I1384" s="303">
        <v>1</v>
      </c>
      <c r="J1384" s="287">
        <v>793.7</v>
      </c>
      <c r="K1384" s="287">
        <v>793.7</v>
      </c>
      <c r="L1384" s="287" t="s">
        <v>200</v>
      </c>
      <c r="M1384" s="287">
        <v>158.74</v>
      </c>
      <c r="N1384" s="287">
        <v>952.44</v>
      </c>
      <c r="O1384" s="288"/>
      <c r="AU1384" s="114"/>
      <c r="AV1384" s="115"/>
      <c r="AW1384" s="112" t="s">
        <v>3475</v>
      </c>
      <c r="AX1384" s="112" t="s">
        <v>3476</v>
      </c>
      <c r="AY1384" s="114"/>
      <c r="BA1384" s="114"/>
    </row>
    <row r="1385" spans="1:53" ht="30.75" x14ac:dyDescent="0.25">
      <c r="A1385" s="280" t="s">
        <v>3477</v>
      </c>
      <c r="B1385" s="281" t="s">
        <v>3478</v>
      </c>
      <c r="C1385" s="282"/>
      <c r="D1385" s="283"/>
      <c r="E1385" s="284" t="s">
        <v>3479</v>
      </c>
      <c r="F1385" s="284"/>
      <c r="G1385" s="284"/>
      <c r="H1385" s="285" t="s">
        <v>526</v>
      </c>
      <c r="I1385" s="303">
        <v>2</v>
      </c>
      <c r="J1385" s="287">
        <v>793.76</v>
      </c>
      <c r="K1385" s="287">
        <v>1587.52</v>
      </c>
      <c r="L1385" s="287" t="s">
        <v>200</v>
      </c>
      <c r="M1385" s="287">
        <v>317.5</v>
      </c>
      <c r="N1385" s="287">
        <v>1905.02</v>
      </c>
      <c r="O1385" s="288"/>
      <c r="AU1385" s="114"/>
      <c r="AV1385" s="115"/>
      <c r="AW1385" s="112" t="s">
        <v>3478</v>
      </c>
      <c r="AX1385" s="112" t="s">
        <v>3479</v>
      </c>
      <c r="AY1385" s="114"/>
      <c r="BA1385" s="114"/>
    </row>
    <row r="1386" spans="1:53" ht="30.75" x14ac:dyDescent="0.25">
      <c r="A1386" s="280" t="s">
        <v>3480</v>
      </c>
      <c r="B1386" s="281" t="s">
        <v>3481</v>
      </c>
      <c r="C1386" s="282"/>
      <c r="D1386" s="283"/>
      <c r="E1386" s="284" t="s">
        <v>3482</v>
      </c>
      <c r="F1386" s="284"/>
      <c r="G1386" s="284"/>
      <c r="H1386" s="285" t="s">
        <v>526</v>
      </c>
      <c r="I1386" s="303">
        <v>7</v>
      </c>
      <c r="J1386" s="287">
        <v>793.73</v>
      </c>
      <c r="K1386" s="287">
        <v>5556.11</v>
      </c>
      <c r="L1386" s="287" t="s">
        <v>200</v>
      </c>
      <c r="M1386" s="287">
        <v>1111.22</v>
      </c>
      <c r="N1386" s="287">
        <v>6667.33</v>
      </c>
      <c r="O1386" s="288"/>
      <c r="AU1386" s="114"/>
      <c r="AV1386" s="115"/>
      <c r="AW1386" s="112" t="s">
        <v>3481</v>
      </c>
      <c r="AX1386" s="112" t="s">
        <v>3482</v>
      </c>
      <c r="AY1386" s="114"/>
      <c r="BA1386" s="114"/>
    </row>
    <row r="1387" spans="1:53" ht="30.75" x14ac:dyDescent="0.25">
      <c r="A1387" s="280" t="s">
        <v>3483</v>
      </c>
      <c r="B1387" s="281" t="s">
        <v>3484</v>
      </c>
      <c r="C1387" s="282"/>
      <c r="D1387" s="283"/>
      <c r="E1387" s="284" t="s">
        <v>3485</v>
      </c>
      <c r="F1387" s="284"/>
      <c r="G1387" s="284"/>
      <c r="H1387" s="285" t="s">
        <v>526</v>
      </c>
      <c r="I1387" s="303">
        <v>7</v>
      </c>
      <c r="J1387" s="287">
        <v>793.73</v>
      </c>
      <c r="K1387" s="287">
        <v>5556.11</v>
      </c>
      <c r="L1387" s="287" t="s">
        <v>200</v>
      </c>
      <c r="M1387" s="287">
        <v>1111.22</v>
      </c>
      <c r="N1387" s="287">
        <v>6667.33</v>
      </c>
      <c r="O1387" s="288"/>
      <c r="AU1387" s="114"/>
      <c r="AV1387" s="115"/>
      <c r="AW1387" s="112" t="s">
        <v>3484</v>
      </c>
      <c r="AX1387" s="112" t="s">
        <v>3485</v>
      </c>
      <c r="AY1387" s="114"/>
      <c r="BA1387" s="114"/>
    </row>
    <row r="1388" spans="1:53" ht="30.75" x14ac:dyDescent="0.25">
      <c r="A1388" s="280" t="s">
        <v>3486</v>
      </c>
      <c r="B1388" s="281" t="s">
        <v>3487</v>
      </c>
      <c r="C1388" s="282"/>
      <c r="D1388" s="283"/>
      <c r="E1388" s="284" t="s">
        <v>3488</v>
      </c>
      <c r="F1388" s="284"/>
      <c r="G1388" s="284"/>
      <c r="H1388" s="285" t="s">
        <v>526</v>
      </c>
      <c r="I1388" s="303">
        <v>1</v>
      </c>
      <c r="J1388" s="287">
        <v>1138.8</v>
      </c>
      <c r="K1388" s="287">
        <v>1138.8</v>
      </c>
      <c r="L1388" s="287" t="s">
        <v>200</v>
      </c>
      <c r="M1388" s="287">
        <v>227.76</v>
      </c>
      <c r="N1388" s="287">
        <v>1366.56</v>
      </c>
      <c r="O1388" s="288"/>
      <c r="AU1388" s="114"/>
      <c r="AV1388" s="115"/>
      <c r="AW1388" s="112" t="s">
        <v>3487</v>
      </c>
      <c r="AX1388" s="112" t="s">
        <v>3488</v>
      </c>
      <c r="AY1388" s="114"/>
      <c r="BA1388" s="114"/>
    </row>
    <row r="1389" spans="1:53" ht="30.75" x14ac:dyDescent="0.25">
      <c r="A1389" s="280" t="s">
        <v>3489</v>
      </c>
      <c r="B1389" s="281" t="s">
        <v>3490</v>
      </c>
      <c r="C1389" s="282"/>
      <c r="D1389" s="283"/>
      <c r="E1389" s="284" t="s">
        <v>3491</v>
      </c>
      <c r="F1389" s="284"/>
      <c r="G1389" s="284"/>
      <c r="H1389" s="285" t="s">
        <v>526</v>
      </c>
      <c r="I1389" s="303">
        <v>4</v>
      </c>
      <c r="J1389" s="287">
        <v>1138.8399999999999</v>
      </c>
      <c r="K1389" s="287">
        <v>4555.3599999999997</v>
      </c>
      <c r="L1389" s="287" t="s">
        <v>200</v>
      </c>
      <c r="M1389" s="287">
        <v>911.07</v>
      </c>
      <c r="N1389" s="287">
        <v>5466.43</v>
      </c>
      <c r="O1389" s="288"/>
      <c r="AU1389" s="114"/>
      <c r="AV1389" s="115"/>
      <c r="AW1389" s="112" t="s">
        <v>3490</v>
      </c>
      <c r="AX1389" s="112" t="s">
        <v>3491</v>
      </c>
      <c r="AY1389" s="114"/>
      <c r="BA1389" s="114"/>
    </row>
    <row r="1390" spans="1:53" ht="15.75" x14ac:dyDescent="0.25">
      <c r="A1390" s="279" t="s">
        <v>3492</v>
      </c>
      <c r="B1390" s="279"/>
      <c r="C1390" s="279"/>
      <c r="D1390" s="279"/>
      <c r="E1390" s="279"/>
      <c r="F1390" s="279"/>
      <c r="G1390" s="279"/>
      <c r="H1390" s="279"/>
      <c r="I1390" s="279"/>
      <c r="J1390" s="279"/>
      <c r="K1390" s="279"/>
      <c r="L1390" s="279"/>
      <c r="M1390" s="279"/>
      <c r="N1390" s="279"/>
      <c r="O1390" s="279"/>
      <c r="AU1390" s="114"/>
      <c r="AV1390" s="115" t="s">
        <v>3492</v>
      </c>
      <c r="AY1390" s="114"/>
      <c r="BA1390" s="114"/>
    </row>
    <row r="1391" spans="1:53" ht="30.75" x14ac:dyDescent="0.25">
      <c r="A1391" s="280" t="s">
        <v>3493</v>
      </c>
      <c r="B1391" s="281" t="s">
        <v>3494</v>
      </c>
      <c r="C1391" s="282"/>
      <c r="D1391" s="283"/>
      <c r="E1391" s="284" t="s">
        <v>3495</v>
      </c>
      <c r="F1391" s="284"/>
      <c r="G1391" s="284"/>
      <c r="H1391" s="285" t="s">
        <v>230</v>
      </c>
      <c r="I1391" s="304">
        <v>1.4825E-2</v>
      </c>
      <c r="J1391" s="287">
        <v>55447.55</v>
      </c>
      <c r="K1391" s="287">
        <v>822.01</v>
      </c>
      <c r="L1391" s="287" t="s">
        <v>200</v>
      </c>
      <c r="M1391" s="287">
        <v>164.4</v>
      </c>
      <c r="N1391" s="287">
        <v>986.41</v>
      </c>
      <c r="O1391" s="288"/>
      <c r="AU1391" s="114"/>
      <c r="AV1391" s="115"/>
      <c r="AW1391" s="112" t="s">
        <v>3494</v>
      </c>
      <c r="AX1391" s="112" t="s">
        <v>3495</v>
      </c>
      <c r="AY1391" s="114"/>
      <c r="BA1391" s="114"/>
    </row>
    <row r="1392" spans="1:53" ht="15.75" x14ac:dyDescent="0.25">
      <c r="A1392" s="280" t="s">
        <v>3496</v>
      </c>
      <c r="B1392" s="281" t="s">
        <v>3497</v>
      </c>
      <c r="C1392" s="282"/>
      <c r="D1392" s="283"/>
      <c r="E1392" s="284" t="s">
        <v>3498</v>
      </c>
      <c r="F1392" s="284"/>
      <c r="G1392" s="284"/>
      <c r="H1392" s="285" t="s">
        <v>321</v>
      </c>
      <c r="I1392" s="303">
        <v>11</v>
      </c>
      <c r="J1392" s="287">
        <v>287.58</v>
      </c>
      <c r="K1392" s="287">
        <v>3163.38</v>
      </c>
      <c r="L1392" s="287" t="s">
        <v>200</v>
      </c>
      <c r="M1392" s="287">
        <v>632.67999999999995</v>
      </c>
      <c r="N1392" s="287">
        <v>3796.06</v>
      </c>
      <c r="O1392" s="288"/>
      <c r="AU1392" s="114"/>
      <c r="AV1392" s="115"/>
      <c r="AW1392" s="112" t="s">
        <v>3497</v>
      </c>
      <c r="AX1392" s="112" t="s">
        <v>3498</v>
      </c>
      <c r="AY1392" s="114"/>
      <c r="BA1392" s="114"/>
    </row>
    <row r="1393" spans="1:53" ht="30.75" x14ac:dyDescent="0.25">
      <c r="A1393" s="280" t="s">
        <v>3499</v>
      </c>
      <c r="B1393" s="281" t="s">
        <v>3500</v>
      </c>
      <c r="C1393" s="282"/>
      <c r="D1393" s="283"/>
      <c r="E1393" s="284" t="s">
        <v>3501</v>
      </c>
      <c r="F1393" s="284"/>
      <c r="G1393" s="284"/>
      <c r="H1393" s="285" t="s">
        <v>526</v>
      </c>
      <c r="I1393" s="303">
        <v>17</v>
      </c>
      <c r="J1393" s="287">
        <v>92.03</v>
      </c>
      <c r="K1393" s="287">
        <v>1564.51</v>
      </c>
      <c r="L1393" s="287" t="s">
        <v>200</v>
      </c>
      <c r="M1393" s="287">
        <v>312.89999999999998</v>
      </c>
      <c r="N1393" s="287">
        <v>1877.41</v>
      </c>
      <c r="O1393" s="288"/>
      <c r="AU1393" s="114"/>
      <c r="AV1393" s="115"/>
      <c r="AW1393" s="112" t="s">
        <v>3500</v>
      </c>
      <c r="AX1393" s="112" t="s">
        <v>3501</v>
      </c>
      <c r="AY1393" s="114"/>
      <c r="BA1393" s="114"/>
    </row>
    <row r="1394" spans="1:53" ht="15.75" x14ac:dyDescent="0.25">
      <c r="A1394" s="279" t="s">
        <v>3502</v>
      </c>
      <c r="B1394" s="279"/>
      <c r="C1394" s="279"/>
      <c r="D1394" s="279"/>
      <c r="E1394" s="279"/>
      <c r="F1394" s="279"/>
      <c r="G1394" s="279"/>
      <c r="H1394" s="279"/>
      <c r="I1394" s="279"/>
      <c r="J1394" s="279"/>
      <c r="K1394" s="279"/>
      <c r="L1394" s="279"/>
      <c r="M1394" s="279"/>
      <c r="N1394" s="279"/>
      <c r="O1394" s="279"/>
      <c r="AU1394" s="114"/>
      <c r="AV1394" s="115" t="s">
        <v>3502</v>
      </c>
      <c r="AY1394" s="114"/>
      <c r="BA1394" s="114"/>
    </row>
    <row r="1395" spans="1:53" ht="30.75" x14ac:dyDescent="0.25">
      <c r="A1395" s="280" t="s">
        <v>3503</v>
      </c>
      <c r="B1395" s="281" t="s">
        <v>3504</v>
      </c>
      <c r="C1395" s="282"/>
      <c r="D1395" s="283"/>
      <c r="E1395" s="284" t="s">
        <v>3505</v>
      </c>
      <c r="F1395" s="284"/>
      <c r="G1395" s="284"/>
      <c r="H1395" s="285" t="s">
        <v>3506</v>
      </c>
      <c r="I1395" s="289">
        <v>1.5449999999999999</v>
      </c>
      <c r="J1395" s="287">
        <v>17646.689999999999</v>
      </c>
      <c r="K1395" s="287">
        <v>27264.14</v>
      </c>
      <c r="L1395" s="287" t="s">
        <v>200</v>
      </c>
      <c r="M1395" s="287">
        <v>5452.83</v>
      </c>
      <c r="N1395" s="287">
        <v>32716.97</v>
      </c>
      <c r="O1395" s="288"/>
      <c r="AU1395" s="114"/>
      <c r="AV1395" s="115"/>
      <c r="AW1395" s="112" t="s">
        <v>3504</v>
      </c>
      <c r="AX1395" s="112" t="s">
        <v>3505</v>
      </c>
      <c r="AY1395" s="114"/>
      <c r="BA1395" s="114"/>
    </row>
    <row r="1396" spans="1:53" ht="30.75" x14ac:dyDescent="0.25">
      <c r="A1396" s="280" t="s">
        <v>3507</v>
      </c>
      <c r="B1396" s="281" t="s">
        <v>3508</v>
      </c>
      <c r="C1396" s="282"/>
      <c r="D1396" s="283"/>
      <c r="E1396" s="284" t="s">
        <v>3509</v>
      </c>
      <c r="F1396" s="284"/>
      <c r="G1396" s="284"/>
      <c r="H1396" s="285" t="s">
        <v>526</v>
      </c>
      <c r="I1396" s="303">
        <v>130</v>
      </c>
      <c r="J1396" s="287">
        <v>747.72</v>
      </c>
      <c r="K1396" s="287">
        <v>97203.6</v>
      </c>
      <c r="L1396" s="287" t="s">
        <v>200</v>
      </c>
      <c r="M1396" s="287">
        <v>19440.72</v>
      </c>
      <c r="N1396" s="287">
        <v>116644.32</v>
      </c>
      <c r="O1396" s="288"/>
      <c r="AU1396" s="114"/>
      <c r="AV1396" s="115"/>
      <c r="AW1396" s="112" t="s">
        <v>3508</v>
      </c>
      <c r="AX1396" s="112" t="s">
        <v>3509</v>
      </c>
      <c r="AY1396" s="114"/>
      <c r="BA1396" s="114"/>
    </row>
    <row r="1397" spans="1:53" ht="15.75" x14ac:dyDescent="0.25">
      <c r="A1397" s="280" t="s">
        <v>3510</v>
      </c>
      <c r="B1397" s="281" t="s">
        <v>3511</v>
      </c>
      <c r="C1397" s="282"/>
      <c r="D1397" s="283"/>
      <c r="E1397" s="284" t="s">
        <v>3512</v>
      </c>
      <c r="F1397" s="284"/>
      <c r="G1397" s="284"/>
      <c r="H1397" s="285" t="s">
        <v>526</v>
      </c>
      <c r="I1397" s="303">
        <v>15</v>
      </c>
      <c r="J1397" s="287">
        <v>402.62</v>
      </c>
      <c r="K1397" s="287">
        <v>6039.3</v>
      </c>
      <c r="L1397" s="287" t="s">
        <v>200</v>
      </c>
      <c r="M1397" s="287">
        <v>1207.8599999999999</v>
      </c>
      <c r="N1397" s="287">
        <v>7247.16</v>
      </c>
      <c r="O1397" s="288"/>
      <c r="AU1397" s="114"/>
      <c r="AV1397" s="115"/>
      <c r="AW1397" s="112" t="s">
        <v>3511</v>
      </c>
      <c r="AX1397" s="112" t="s">
        <v>3512</v>
      </c>
      <c r="AY1397" s="114"/>
      <c r="BA1397" s="114"/>
    </row>
    <row r="1398" spans="1:53" ht="15.75" x14ac:dyDescent="0.25">
      <c r="A1398" s="279" t="s">
        <v>3513</v>
      </c>
      <c r="B1398" s="279"/>
      <c r="C1398" s="279"/>
      <c r="D1398" s="279"/>
      <c r="E1398" s="279"/>
      <c r="F1398" s="279"/>
      <c r="G1398" s="279"/>
      <c r="H1398" s="279"/>
      <c r="I1398" s="279"/>
      <c r="J1398" s="279"/>
      <c r="K1398" s="279"/>
      <c r="L1398" s="279"/>
      <c r="M1398" s="279"/>
      <c r="N1398" s="279"/>
      <c r="O1398" s="279"/>
      <c r="AU1398" s="114"/>
      <c r="AV1398" s="115" t="s">
        <v>3513</v>
      </c>
      <c r="AY1398" s="114"/>
      <c r="BA1398" s="114"/>
    </row>
    <row r="1399" spans="1:53" ht="30.75" x14ac:dyDescent="0.25">
      <c r="A1399" s="280" t="s">
        <v>3514</v>
      </c>
      <c r="B1399" s="281" t="s">
        <v>3515</v>
      </c>
      <c r="C1399" s="282"/>
      <c r="D1399" s="283"/>
      <c r="E1399" s="284" t="s">
        <v>3516</v>
      </c>
      <c r="F1399" s="284"/>
      <c r="G1399" s="284"/>
      <c r="H1399" s="285" t="s">
        <v>1067</v>
      </c>
      <c r="I1399" s="303">
        <v>1</v>
      </c>
      <c r="J1399" s="287">
        <v>4697.18</v>
      </c>
      <c r="K1399" s="287">
        <v>4697.18</v>
      </c>
      <c r="L1399" s="287" t="s">
        <v>200</v>
      </c>
      <c r="M1399" s="287">
        <v>939.44</v>
      </c>
      <c r="N1399" s="287">
        <v>5636.62</v>
      </c>
      <c r="O1399" s="288"/>
      <c r="AU1399" s="114"/>
      <c r="AV1399" s="115"/>
      <c r="AW1399" s="112" t="s">
        <v>3515</v>
      </c>
      <c r="AX1399" s="112" t="s">
        <v>3516</v>
      </c>
      <c r="AY1399" s="114"/>
      <c r="BA1399" s="114"/>
    </row>
    <row r="1400" spans="1:53" ht="30.75" x14ac:dyDescent="0.25">
      <c r="A1400" s="280" t="s">
        <v>3517</v>
      </c>
      <c r="B1400" s="281" t="s">
        <v>3518</v>
      </c>
      <c r="C1400" s="282"/>
      <c r="D1400" s="283"/>
      <c r="E1400" s="284" t="s">
        <v>3519</v>
      </c>
      <c r="F1400" s="284"/>
      <c r="G1400" s="284"/>
      <c r="H1400" s="285" t="s">
        <v>526</v>
      </c>
      <c r="I1400" s="303">
        <v>4</v>
      </c>
      <c r="J1400" s="287">
        <v>3059.88</v>
      </c>
      <c r="K1400" s="287">
        <v>12239.52</v>
      </c>
      <c r="L1400" s="287" t="s">
        <v>200</v>
      </c>
      <c r="M1400" s="287">
        <v>2447.9</v>
      </c>
      <c r="N1400" s="287">
        <v>14687.42</v>
      </c>
      <c r="O1400" s="288"/>
      <c r="AU1400" s="114"/>
      <c r="AV1400" s="115"/>
      <c r="AW1400" s="112" t="s">
        <v>3518</v>
      </c>
      <c r="AX1400" s="112" t="s">
        <v>3519</v>
      </c>
      <c r="AY1400" s="114"/>
      <c r="BA1400" s="114"/>
    </row>
    <row r="1401" spans="1:53" ht="30.75" x14ac:dyDescent="0.25">
      <c r="A1401" s="280" t="s">
        <v>3520</v>
      </c>
      <c r="B1401" s="281" t="s">
        <v>3521</v>
      </c>
      <c r="C1401" s="282"/>
      <c r="D1401" s="283"/>
      <c r="E1401" s="284" t="s">
        <v>3522</v>
      </c>
      <c r="F1401" s="284"/>
      <c r="G1401" s="284"/>
      <c r="H1401" s="285" t="s">
        <v>526</v>
      </c>
      <c r="I1401" s="303">
        <v>4</v>
      </c>
      <c r="J1401" s="287">
        <v>7649.72</v>
      </c>
      <c r="K1401" s="287">
        <v>30598.880000000001</v>
      </c>
      <c r="L1401" s="287" t="s">
        <v>200</v>
      </c>
      <c r="M1401" s="287">
        <v>6119.78</v>
      </c>
      <c r="N1401" s="287">
        <v>36718.660000000003</v>
      </c>
      <c r="O1401" s="288"/>
      <c r="AU1401" s="114"/>
      <c r="AV1401" s="115"/>
      <c r="AW1401" s="112" t="s">
        <v>3521</v>
      </c>
      <c r="AX1401" s="112" t="s">
        <v>3522</v>
      </c>
      <c r="AY1401" s="114"/>
      <c r="BA1401" s="114"/>
    </row>
    <row r="1402" spans="1:53" ht="45.75" x14ac:dyDescent="0.25">
      <c r="A1402" s="280" t="s">
        <v>3523</v>
      </c>
      <c r="B1402" s="281" t="s">
        <v>3524</v>
      </c>
      <c r="C1402" s="282"/>
      <c r="D1402" s="283"/>
      <c r="E1402" s="284" t="s">
        <v>3525</v>
      </c>
      <c r="F1402" s="284"/>
      <c r="G1402" s="284"/>
      <c r="H1402" s="285" t="s">
        <v>526</v>
      </c>
      <c r="I1402" s="303">
        <v>2</v>
      </c>
      <c r="J1402" s="287">
        <v>14494.18</v>
      </c>
      <c r="K1402" s="287">
        <v>28988.36</v>
      </c>
      <c r="L1402" s="287" t="s">
        <v>200</v>
      </c>
      <c r="M1402" s="287">
        <v>5797.67</v>
      </c>
      <c r="N1402" s="287">
        <v>34786.03</v>
      </c>
      <c r="O1402" s="288"/>
      <c r="AU1402" s="114"/>
      <c r="AV1402" s="115"/>
      <c r="AW1402" s="112" t="s">
        <v>3524</v>
      </c>
      <c r="AX1402" s="112" t="s">
        <v>3525</v>
      </c>
      <c r="AY1402" s="114"/>
      <c r="BA1402" s="114"/>
    </row>
    <row r="1403" spans="1:53" ht="15.75" x14ac:dyDescent="0.25">
      <c r="A1403" s="293"/>
      <c r="B1403" s="294" t="s">
        <v>3526</v>
      </c>
      <c r="C1403" s="295"/>
      <c r="D1403" s="295"/>
      <c r="E1403" s="295"/>
      <c r="F1403" s="295"/>
      <c r="G1403" s="295"/>
      <c r="H1403" s="295"/>
      <c r="I1403" s="295"/>
      <c r="J1403" s="296"/>
      <c r="K1403" s="297">
        <v>248899.22</v>
      </c>
      <c r="L1403" s="297" t="s">
        <v>200</v>
      </c>
      <c r="M1403" s="297">
        <v>49779.839999999997</v>
      </c>
      <c r="N1403" s="297">
        <v>298679.06</v>
      </c>
      <c r="O1403" s="298"/>
      <c r="AU1403" s="114"/>
      <c r="AV1403" s="115"/>
      <c r="AY1403" s="114" t="s">
        <v>3526</v>
      </c>
      <c r="BA1403" s="114"/>
    </row>
    <row r="1404" spans="1:53" ht="15.75" x14ac:dyDescent="0.25">
      <c r="A1404" s="293"/>
      <c r="B1404" s="299" t="s">
        <v>3527</v>
      </c>
      <c r="C1404" s="300"/>
      <c r="D1404" s="300"/>
      <c r="E1404" s="300"/>
      <c r="F1404" s="300"/>
      <c r="G1404" s="300"/>
      <c r="H1404" s="300"/>
      <c r="I1404" s="300"/>
      <c r="J1404" s="301"/>
      <c r="K1404" s="302">
        <v>49779.839999999997</v>
      </c>
      <c r="L1404" s="302"/>
      <c r="M1404" s="302"/>
      <c r="N1404" s="302"/>
      <c r="O1404" s="298"/>
      <c r="AU1404" s="114"/>
      <c r="AV1404" s="115"/>
      <c r="AY1404" s="114"/>
      <c r="AZ1404" s="112" t="s">
        <v>3527</v>
      </c>
      <c r="BA1404" s="114"/>
    </row>
    <row r="1405" spans="1:53" ht="15.75" x14ac:dyDescent="0.25">
      <c r="A1405" s="293"/>
      <c r="B1405" s="294" t="s">
        <v>192</v>
      </c>
      <c r="C1405" s="295"/>
      <c r="D1405" s="295"/>
      <c r="E1405" s="295"/>
      <c r="F1405" s="295"/>
      <c r="G1405" s="295"/>
      <c r="H1405" s="295"/>
      <c r="I1405" s="295"/>
      <c r="J1405" s="296"/>
      <c r="K1405" s="297">
        <v>298679.06</v>
      </c>
      <c r="L1405" s="297"/>
      <c r="M1405" s="297"/>
      <c r="N1405" s="297"/>
      <c r="O1405" s="298"/>
      <c r="AU1405" s="114"/>
      <c r="AV1405" s="115"/>
      <c r="AY1405" s="114"/>
      <c r="BA1405" s="114" t="s">
        <v>192</v>
      </c>
    </row>
    <row r="1406" spans="1:53" ht="15.75" x14ac:dyDescent="0.25">
      <c r="A1406" s="278" t="s">
        <v>3528</v>
      </c>
      <c r="B1406" s="278"/>
      <c r="C1406" s="278"/>
      <c r="D1406" s="278"/>
      <c r="E1406" s="278"/>
      <c r="F1406" s="278"/>
      <c r="G1406" s="278"/>
      <c r="H1406" s="278"/>
      <c r="I1406" s="278"/>
      <c r="J1406" s="278"/>
      <c r="K1406" s="278"/>
      <c r="L1406" s="278"/>
      <c r="M1406" s="278"/>
      <c r="N1406" s="278"/>
      <c r="O1406" s="278"/>
      <c r="AU1406" s="114" t="s">
        <v>3528</v>
      </c>
      <c r="AV1406" s="115"/>
      <c r="AY1406" s="114"/>
      <c r="BA1406" s="114"/>
    </row>
    <row r="1407" spans="1:53" ht="15.75" x14ac:dyDescent="0.25">
      <c r="A1407" s="279" t="s">
        <v>3529</v>
      </c>
      <c r="B1407" s="279"/>
      <c r="C1407" s="279"/>
      <c r="D1407" s="279"/>
      <c r="E1407" s="279"/>
      <c r="F1407" s="279"/>
      <c r="G1407" s="279"/>
      <c r="H1407" s="279"/>
      <c r="I1407" s="279"/>
      <c r="J1407" s="279"/>
      <c r="K1407" s="279"/>
      <c r="L1407" s="279"/>
      <c r="M1407" s="279"/>
      <c r="N1407" s="279"/>
      <c r="O1407" s="279"/>
      <c r="AU1407" s="114"/>
      <c r="AV1407" s="115" t="s">
        <v>3529</v>
      </c>
      <c r="AY1407" s="114"/>
      <c r="BA1407" s="114"/>
    </row>
    <row r="1408" spans="1:53" ht="15.75" x14ac:dyDescent="0.25">
      <c r="A1408" s="279" t="s">
        <v>3530</v>
      </c>
      <c r="B1408" s="279"/>
      <c r="C1408" s="279"/>
      <c r="D1408" s="279"/>
      <c r="E1408" s="279"/>
      <c r="F1408" s="279"/>
      <c r="G1408" s="279"/>
      <c r="H1408" s="279"/>
      <c r="I1408" s="279"/>
      <c r="J1408" s="279"/>
      <c r="K1408" s="279"/>
      <c r="L1408" s="279"/>
      <c r="M1408" s="279"/>
      <c r="N1408" s="279"/>
      <c r="O1408" s="279"/>
      <c r="AU1408" s="114"/>
      <c r="AV1408" s="115" t="s">
        <v>3530</v>
      </c>
      <c r="AY1408" s="114"/>
      <c r="BA1408" s="114"/>
    </row>
    <row r="1409" spans="1:53" ht="15.75" x14ac:dyDescent="0.25">
      <c r="A1409" s="280" t="s">
        <v>3531</v>
      </c>
      <c r="B1409" s="281" t="s">
        <v>3532</v>
      </c>
      <c r="C1409" s="282"/>
      <c r="D1409" s="283"/>
      <c r="E1409" s="284" t="s">
        <v>1476</v>
      </c>
      <c r="F1409" s="284"/>
      <c r="G1409" s="284"/>
      <c r="H1409" s="285" t="s">
        <v>526</v>
      </c>
      <c r="I1409" s="303">
        <v>4</v>
      </c>
      <c r="J1409" s="287">
        <v>1641.3</v>
      </c>
      <c r="K1409" s="287">
        <v>6565.2</v>
      </c>
      <c r="L1409" s="287" t="s">
        <v>200</v>
      </c>
      <c r="M1409" s="287">
        <v>1313.04</v>
      </c>
      <c r="N1409" s="287">
        <v>7878.24</v>
      </c>
      <c r="O1409" s="288"/>
      <c r="AU1409" s="114"/>
      <c r="AV1409" s="115"/>
      <c r="AW1409" s="112" t="s">
        <v>3532</v>
      </c>
      <c r="AX1409" s="112" t="s">
        <v>1476</v>
      </c>
      <c r="AY1409" s="114"/>
      <c r="BA1409" s="114"/>
    </row>
    <row r="1410" spans="1:53" ht="19.5" x14ac:dyDescent="0.25">
      <c r="A1410" s="280" t="s">
        <v>3533</v>
      </c>
      <c r="B1410" s="281" t="s">
        <v>3534</v>
      </c>
      <c r="C1410" s="282"/>
      <c r="D1410" s="283"/>
      <c r="E1410" s="284" t="s">
        <v>3535</v>
      </c>
      <c r="F1410" s="284"/>
      <c r="G1410" s="284"/>
      <c r="H1410" s="285" t="s">
        <v>2025</v>
      </c>
      <c r="I1410" s="303">
        <v>1</v>
      </c>
      <c r="J1410" s="287">
        <v>214.67</v>
      </c>
      <c r="K1410" s="287">
        <v>214.67</v>
      </c>
      <c r="L1410" s="287" t="s">
        <v>200</v>
      </c>
      <c r="M1410" s="287">
        <v>42.93</v>
      </c>
      <c r="N1410" s="287">
        <v>257.60000000000002</v>
      </c>
      <c r="O1410" s="288"/>
      <c r="AU1410" s="114"/>
      <c r="AV1410" s="115"/>
      <c r="AW1410" s="112" t="s">
        <v>3534</v>
      </c>
      <c r="AX1410" s="112" t="s">
        <v>3535</v>
      </c>
      <c r="AY1410" s="114"/>
      <c r="BA1410" s="114"/>
    </row>
    <row r="1411" spans="1:53" ht="30.75" x14ac:dyDescent="0.25">
      <c r="A1411" s="280" t="s">
        <v>3536</v>
      </c>
      <c r="B1411" s="281" t="s">
        <v>3537</v>
      </c>
      <c r="C1411" s="282"/>
      <c r="D1411" s="283"/>
      <c r="E1411" s="284" t="s">
        <v>1488</v>
      </c>
      <c r="F1411" s="284"/>
      <c r="G1411" s="284"/>
      <c r="H1411" s="285" t="s">
        <v>526</v>
      </c>
      <c r="I1411" s="303">
        <v>1</v>
      </c>
      <c r="J1411" s="287">
        <v>220.34</v>
      </c>
      <c r="K1411" s="287">
        <v>220.34</v>
      </c>
      <c r="L1411" s="287" t="s">
        <v>200</v>
      </c>
      <c r="M1411" s="287">
        <v>44.07</v>
      </c>
      <c r="N1411" s="287">
        <v>264.41000000000003</v>
      </c>
      <c r="O1411" s="288"/>
      <c r="AU1411" s="114"/>
      <c r="AV1411" s="115"/>
      <c r="AW1411" s="112" t="s">
        <v>3537</v>
      </c>
      <c r="AX1411" s="112" t="s">
        <v>1488</v>
      </c>
      <c r="AY1411" s="114"/>
      <c r="BA1411" s="114"/>
    </row>
    <row r="1412" spans="1:53" ht="19.5" x14ac:dyDescent="0.25">
      <c r="A1412" s="280" t="s">
        <v>3538</v>
      </c>
      <c r="B1412" s="281" t="s">
        <v>3539</v>
      </c>
      <c r="C1412" s="282"/>
      <c r="D1412" s="283"/>
      <c r="E1412" s="284" t="s">
        <v>3540</v>
      </c>
      <c r="F1412" s="284"/>
      <c r="G1412" s="284"/>
      <c r="H1412" s="285" t="s">
        <v>2025</v>
      </c>
      <c r="I1412" s="303">
        <v>1</v>
      </c>
      <c r="J1412" s="287">
        <v>377.41</v>
      </c>
      <c r="K1412" s="287">
        <v>377.41</v>
      </c>
      <c r="L1412" s="287" t="s">
        <v>200</v>
      </c>
      <c r="M1412" s="287">
        <v>75.48</v>
      </c>
      <c r="N1412" s="287">
        <v>452.89</v>
      </c>
      <c r="O1412" s="288"/>
      <c r="AU1412" s="114"/>
      <c r="AV1412" s="115"/>
      <c r="AW1412" s="112" t="s">
        <v>3539</v>
      </c>
      <c r="AX1412" s="112" t="s">
        <v>3540</v>
      </c>
      <c r="AY1412" s="114"/>
      <c r="BA1412" s="114"/>
    </row>
    <row r="1413" spans="1:53" ht="19.5" x14ac:dyDescent="0.25">
      <c r="A1413" s="280" t="s">
        <v>3541</v>
      </c>
      <c r="B1413" s="281" t="s">
        <v>3542</v>
      </c>
      <c r="C1413" s="282"/>
      <c r="D1413" s="283"/>
      <c r="E1413" s="284" t="s">
        <v>3543</v>
      </c>
      <c r="F1413" s="284"/>
      <c r="G1413" s="284"/>
      <c r="H1413" s="285" t="s">
        <v>2025</v>
      </c>
      <c r="I1413" s="303">
        <v>1</v>
      </c>
      <c r="J1413" s="287">
        <v>658.33</v>
      </c>
      <c r="K1413" s="287">
        <v>658.33</v>
      </c>
      <c r="L1413" s="287" t="s">
        <v>200</v>
      </c>
      <c r="M1413" s="287">
        <v>131.66999999999999</v>
      </c>
      <c r="N1413" s="287">
        <v>790</v>
      </c>
      <c r="O1413" s="288"/>
      <c r="AU1413" s="114"/>
      <c r="AV1413" s="115"/>
      <c r="AW1413" s="112" t="s">
        <v>3542</v>
      </c>
      <c r="AX1413" s="112" t="s">
        <v>3543</v>
      </c>
      <c r="AY1413" s="114"/>
      <c r="BA1413" s="114"/>
    </row>
    <row r="1414" spans="1:53" ht="15.75" x14ac:dyDescent="0.25">
      <c r="A1414" s="280" t="s">
        <v>3544</v>
      </c>
      <c r="B1414" s="281" t="s">
        <v>3545</v>
      </c>
      <c r="C1414" s="282"/>
      <c r="D1414" s="283"/>
      <c r="E1414" s="284" t="s">
        <v>1476</v>
      </c>
      <c r="F1414" s="284"/>
      <c r="G1414" s="284"/>
      <c r="H1414" s="285" t="s">
        <v>526</v>
      </c>
      <c r="I1414" s="303">
        <v>2</v>
      </c>
      <c r="J1414" s="287">
        <v>1641.3</v>
      </c>
      <c r="K1414" s="287">
        <v>3282.6</v>
      </c>
      <c r="L1414" s="287" t="s">
        <v>200</v>
      </c>
      <c r="M1414" s="287">
        <v>656.52</v>
      </c>
      <c r="N1414" s="287">
        <v>3939.12</v>
      </c>
      <c r="O1414" s="288"/>
      <c r="AU1414" s="114"/>
      <c r="AV1414" s="115"/>
      <c r="AW1414" s="112" t="s">
        <v>3545</v>
      </c>
      <c r="AX1414" s="112" t="s">
        <v>1476</v>
      </c>
      <c r="AY1414" s="114"/>
      <c r="BA1414" s="114"/>
    </row>
    <row r="1415" spans="1:53" ht="30.75" x14ac:dyDescent="0.25">
      <c r="A1415" s="280" t="s">
        <v>3546</v>
      </c>
      <c r="B1415" s="281" t="s">
        <v>3547</v>
      </c>
      <c r="C1415" s="282"/>
      <c r="D1415" s="283"/>
      <c r="E1415" s="284" t="s">
        <v>1482</v>
      </c>
      <c r="F1415" s="284"/>
      <c r="G1415" s="284"/>
      <c r="H1415" s="285" t="s">
        <v>526</v>
      </c>
      <c r="I1415" s="303">
        <v>1</v>
      </c>
      <c r="J1415" s="287">
        <v>73.650000000000006</v>
      </c>
      <c r="K1415" s="287">
        <v>73.650000000000006</v>
      </c>
      <c r="L1415" s="287" t="s">
        <v>200</v>
      </c>
      <c r="M1415" s="287">
        <v>14.73</v>
      </c>
      <c r="N1415" s="287">
        <v>88.38</v>
      </c>
      <c r="O1415" s="288"/>
      <c r="AU1415" s="114"/>
      <c r="AV1415" s="115"/>
      <c r="AW1415" s="112" t="s">
        <v>3547</v>
      </c>
      <c r="AX1415" s="112" t="s">
        <v>1482</v>
      </c>
      <c r="AY1415" s="114"/>
      <c r="BA1415" s="114"/>
    </row>
    <row r="1416" spans="1:53" ht="19.5" x14ac:dyDescent="0.25">
      <c r="A1416" s="280" t="s">
        <v>3548</v>
      </c>
      <c r="B1416" s="281" t="s">
        <v>3549</v>
      </c>
      <c r="C1416" s="282"/>
      <c r="D1416" s="283"/>
      <c r="E1416" s="284" t="s">
        <v>1517</v>
      </c>
      <c r="F1416" s="284"/>
      <c r="G1416" s="284"/>
      <c r="H1416" s="285" t="s">
        <v>526</v>
      </c>
      <c r="I1416" s="303">
        <v>1</v>
      </c>
      <c r="J1416" s="287">
        <v>508.49</v>
      </c>
      <c r="K1416" s="287">
        <v>508.49</v>
      </c>
      <c r="L1416" s="287" t="s">
        <v>200</v>
      </c>
      <c r="M1416" s="287">
        <v>101.7</v>
      </c>
      <c r="N1416" s="287">
        <v>610.19000000000005</v>
      </c>
      <c r="O1416" s="288"/>
      <c r="AU1416" s="114"/>
      <c r="AV1416" s="115"/>
      <c r="AW1416" s="112" t="s">
        <v>3549</v>
      </c>
      <c r="AX1416" s="112" t="s">
        <v>1517</v>
      </c>
      <c r="AY1416" s="114"/>
      <c r="BA1416" s="114"/>
    </row>
    <row r="1417" spans="1:53" ht="15.75" x14ac:dyDescent="0.25">
      <c r="A1417" s="293"/>
      <c r="B1417" s="294" t="s">
        <v>3550</v>
      </c>
      <c r="C1417" s="295"/>
      <c r="D1417" s="295"/>
      <c r="E1417" s="295"/>
      <c r="F1417" s="295"/>
      <c r="G1417" s="295"/>
      <c r="H1417" s="295"/>
      <c r="I1417" s="295"/>
      <c r="J1417" s="296"/>
      <c r="K1417" s="297">
        <v>11900.69</v>
      </c>
      <c r="L1417" s="297" t="s">
        <v>200</v>
      </c>
      <c r="M1417" s="297">
        <v>2380.14</v>
      </c>
      <c r="N1417" s="297">
        <v>14280.83</v>
      </c>
      <c r="O1417" s="298"/>
      <c r="AU1417" s="114"/>
      <c r="AV1417" s="115"/>
      <c r="AY1417" s="114" t="s">
        <v>3550</v>
      </c>
      <c r="BA1417" s="114"/>
    </row>
    <row r="1418" spans="1:53" ht="15.75" x14ac:dyDescent="0.25">
      <c r="A1418" s="293"/>
      <c r="B1418" s="299" t="s">
        <v>1213</v>
      </c>
      <c r="C1418" s="300"/>
      <c r="D1418" s="300"/>
      <c r="E1418" s="300"/>
      <c r="F1418" s="300"/>
      <c r="G1418" s="300"/>
      <c r="H1418" s="300"/>
      <c r="I1418" s="300"/>
      <c r="J1418" s="301"/>
      <c r="K1418" s="302"/>
      <c r="L1418" s="302"/>
      <c r="M1418" s="302"/>
      <c r="N1418" s="302"/>
      <c r="O1418" s="298"/>
      <c r="AU1418" s="114"/>
      <c r="AV1418" s="115"/>
      <c r="AY1418" s="114"/>
      <c r="AZ1418" s="112" t="s">
        <v>1213</v>
      </c>
      <c r="BA1418" s="114"/>
    </row>
    <row r="1419" spans="1:53" ht="15.75" x14ac:dyDescent="0.25">
      <c r="A1419" s="293"/>
      <c r="B1419" s="299" t="s">
        <v>1214</v>
      </c>
      <c r="C1419" s="300"/>
      <c r="D1419" s="300"/>
      <c r="E1419" s="300"/>
      <c r="F1419" s="300"/>
      <c r="G1419" s="300"/>
      <c r="H1419" s="300"/>
      <c r="I1419" s="300"/>
      <c r="J1419" s="301"/>
      <c r="K1419" s="302">
        <v>9847.7999999999993</v>
      </c>
      <c r="L1419" s="302"/>
      <c r="M1419" s="302"/>
      <c r="N1419" s="302"/>
      <c r="O1419" s="298"/>
      <c r="AU1419" s="114"/>
      <c r="AV1419" s="115"/>
      <c r="AY1419" s="114"/>
      <c r="AZ1419" s="112" t="s">
        <v>1214</v>
      </c>
      <c r="BA1419" s="114"/>
    </row>
    <row r="1420" spans="1:53" ht="15.75" x14ac:dyDescent="0.25">
      <c r="A1420" s="293"/>
      <c r="B1420" s="299" t="s">
        <v>1215</v>
      </c>
      <c r="C1420" s="300"/>
      <c r="D1420" s="300"/>
      <c r="E1420" s="300"/>
      <c r="F1420" s="300"/>
      <c r="G1420" s="300"/>
      <c r="H1420" s="300"/>
      <c r="I1420" s="300"/>
      <c r="J1420" s="301"/>
      <c r="K1420" s="302">
        <v>2052.89</v>
      </c>
      <c r="L1420" s="302"/>
      <c r="M1420" s="302"/>
      <c r="N1420" s="302"/>
      <c r="O1420" s="298"/>
      <c r="AU1420" s="114"/>
      <c r="AV1420" s="115"/>
      <c r="AY1420" s="114"/>
      <c r="AZ1420" s="112" t="s">
        <v>1215</v>
      </c>
      <c r="BA1420" s="114"/>
    </row>
    <row r="1421" spans="1:53" ht="15.75" x14ac:dyDescent="0.25">
      <c r="A1421" s="293"/>
      <c r="B1421" s="299" t="s">
        <v>3551</v>
      </c>
      <c r="C1421" s="300"/>
      <c r="D1421" s="300"/>
      <c r="E1421" s="300"/>
      <c r="F1421" s="300"/>
      <c r="G1421" s="300"/>
      <c r="H1421" s="300"/>
      <c r="I1421" s="300"/>
      <c r="J1421" s="301"/>
      <c r="K1421" s="302">
        <v>2380.14</v>
      </c>
      <c r="L1421" s="302"/>
      <c r="M1421" s="302"/>
      <c r="N1421" s="302"/>
      <c r="O1421" s="298"/>
      <c r="AU1421" s="114"/>
      <c r="AV1421" s="115"/>
      <c r="AY1421" s="114"/>
      <c r="AZ1421" s="112" t="s">
        <v>3551</v>
      </c>
      <c r="BA1421" s="114"/>
    </row>
    <row r="1422" spans="1:53" ht="15.75" x14ac:dyDescent="0.25">
      <c r="A1422" s="293"/>
      <c r="B1422" s="294" t="s">
        <v>192</v>
      </c>
      <c r="C1422" s="295"/>
      <c r="D1422" s="295"/>
      <c r="E1422" s="295"/>
      <c r="F1422" s="295"/>
      <c r="G1422" s="295"/>
      <c r="H1422" s="295"/>
      <c r="I1422" s="295"/>
      <c r="J1422" s="296"/>
      <c r="K1422" s="297">
        <v>14280.83</v>
      </c>
      <c r="L1422" s="297"/>
      <c r="M1422" s="297"/>
      <c r="N1422" s="297"/>
      <c r="O1422" s="298"/>
      <c r="AU1422" s="114"/>
      <c r="AV1422" s="115"/>
      <c r="AY1422" s="114"/>
      <c r="BA1422" s="114" t="s">
        <v>192</v>
      </c>
    </row>
    <row r="1423" spans="1:53" ht="15.75" x14ac:dyDescent="0.25">
      <c r="A1423" s="278" t="s">
        <v>3552</v>
      </c>
      <c r="B1423" s="278"/>
      <c r="C1423" s="278"/>
      <c r="D1423" s="278"/>
      <c r="E1423" s="278"/>
      <c r="F1423" s="278"/>
      <c r="G1423" s="278"/>
      <c r="H1423" s="278"/>
      <c r="I1423" s="278"/>
      <c r="J1423" s="278"/>
      <c r="K1423" s="278"/>
      <c r="L1423" s="278"/>
      <c r="M1423" s="278"/>
      <c r="N1423" s="278"/>
      <c r="O1423" s="278"/>
      <c r="AU1423" s="114" t="s">
        <v>3552</v>
      </c>
      <c r="AV1423" s="115"/>
      <c r="AY1423" s="114"/>
      <c r="BA1423" s="114"/>
    </row>
    <row r="1424" spans="1:53" ht="15.75" x14ac:dyDescent="0.25">
      <c r="A1424" s="279" t="s">
        <v>3553</v>
      </c>
      <c r="B1424" s="279"/>
      <c r="C1424" s="279"/>
      <c r="D1424" s="279"/>
      <c r="E1424" s="279"/>
      <c r="F1424" s="279"/>
      <c r="G1424" s="279"/>
      <c r="H1424" s="279"/>
      <c r="I1424" s="279"/>
      <c r="J1424" s="279"/>
      <c r="K1424" s="279"/>
      <c r="L1424" s="279"/>
      <c r="M1424" s="279"/>
      <c r="N1424" s="279"/>
      <c r="O1424" s="279"/>
      <c r="AU1424" s="114"/>
      <c r="AV1424" s="115" t="s">
        <v>3553</v>
      </c>
      <c r="AY1424" s="114"/>
      <c r="BA1424" s="114"/>
    </row>
    <row r="1425" spans="1:53" ht="30.75" x14ac:dyDescent="0.25">
      <c r="A1425" s="280" t="s">
        <v>3554</v>
      </c>
      <c r="B1425" s="281" t="s">
        <v>3555</v>
      </c>
      <c r="C1425" s="282"/>
      <c r="D1425" s="283"/>
      <c r="E1425" s="284" t="s">
        <v>3556</v>
      </c>
      <c r="F1425" s="284"/>
      <c r="G1425" s="284"/>
      <c r="H1425" s="285" t="s">
        <v>511</v>
      </c>
      <c r="I1425" s="290">
        <v>0.65</v>
      </c>
      <c r="J1425" s="287">
        <v>63190.34</v>
      </c>
      <c r="K1425" s="287">
        <v>41073.72</v>
      </c>
      <c r="L1425" s="287" t="s">
        <v>200</v>
      </c>
      <c r="M1425" s="287">
        <v>8214.74</v>
      </c>
      <c r="N1425" s="287">
        <v>49288.46</v>
      </c>
      <c r="O1425" s="288"/>
      <c r="AU1425" s="114"/>
      <c r="AV1425" s="115"/>
      <c r="AW1425" s="112" t="s">
        <v>3555</v>
      </c>
      <c r="AX1425" s="112" t="s">
        <v>3556</v>
      </c>
      <c r="AY1425" s="114"/>
      <c r="BA1425" s="114"/>
    </row>
    <row r="1426" spans="1:53" ht="15.75" x14ac:dyDescent="0.25">
      <c r="A1426" s="280" t="s">
        <v>3557</v>
      </c>
      <c r="B1426" s="281" t="s">
        <v>3558</v>
      </c>
      <c r="C1426" s="282"/>
      <c r="D1426" s="283"/>
      <c r="E1426" s="284" t="s">
        <v>3559</v>
      </c>
      <c r="F1426" s="284"/>
      <c r="G1426" s="284"/>
      <c r="H1426" s="285" t="s">
        <v>526</v>
      </c>
      <c r="I1426" s="303">
        <v>1</v>
      </c>
      <c r="J1426" s="287">
        <v>338.16</v>
      </c>
      <c r="K1426" s="287">
        <v>338.16</v>
      </c>
      <c r="L1426" s="287" t="s">
        <v>200</v>
      </c>
      <c r="M1426" s="287">
        <v>67.63</v>
      </c>
      <c r="N1426" s="287">
        <v>405.79</v>
      </c>
      <c r="O1426" s="288"/>
      <c r="AU1426" s="114"/>
      <c r="AV1426" s="115"/>
      <c r="AW1426" s="112" t="s">
        <v>3558</v>
      </c>
      <c r="AX1426" s="112" t="s">
        <v>3559</v>
      </c>
      <c r="AY1426" s="114"/>
      <c r="BA1426" s="114"/>
    </row>
    <row r="1427" spans="1:53" ht="30.75" x14ac:dyDescent="0.25">
      <c r="A1427" s="280" t="s">
        <v>3560</v>
      </c>
      <c r="B1427" s="281" t="s">
        <v>3561</v>
      </c>
      <c r="C1427" s="282"/>
      <c r="D1427" s="283"/>
      <c r="E1427" s="284" t="s">
        <v>3562</v>
      </c>
      <c r="F1427" s="284"/>
      <c r="G1427" s="284"/>
      <c r="H1427" s="285" t="s">
        <v>526</v>
      </c>
      <c r="I1427" s="303">
        <v>40</v>
      </c>
      <c r="J1427" s="287">
        <v>134.31</v>
      </c>
      <c r="K1427" s="287">
        <v>5372.4</v>
      </c>
      <c r="L1427" s="287" t="s">
        <v>200</v>
      </c>
      <c r="M1427" s="287">
        <v>1074.48</v>
      </c>
      <c r="N1427" s="287">
        <v>6446.88</v>
      </c>
      <c r="O1427" s="288"/>
      <c r="AU1427" s="114"/>
      <c r="AV1427" s="115"/>
      <c r="AW1427" s="112" t="s">
        <v>3561</v>
      </c>
      <c r="AX1427" s="112" t="s">
        <v>3562</v>
      </c>
      <c r="AY1427" s="114"/>
      <c r="BA1427" s="114"/>
    </row>
    <row r="1428" spans="1:53" ht="15.75" x14ac:dyDescent="0.25">
      <c r="A1428" s="280" t="s">
        <v>3563</v>
      </c>
      <c r="B1428" s="281" t="s">
        <v>3564</v>
      </c>
      <c r="C1428" s="282"/>
      <c r="D1428" s="283"/>
      <c r="E1428" s="284" t="s">
        <v>3565</v>
      </c>
      <c r="F1428" s="284"/>
      <c r="G1428" s="284"/>
      <c r="H1428" s="285" t="s">
        <v>321</v>
      </c>
      <c r="I1428" s="303">
        <v>50</v>
      </c>
      <c r="J1428" s="287">
        <v>472.26</v>
      </c>
      <c r="K1428" s="287">
        <v>23613</v>
      </c>
      <c r="L1428" s="287" t="s">
        <v>200</v>
      </c>
      <c r="M1428" s="287">
        <v>4722.6000000000004</v>
      </c>
      <c r="N1428" s="287">
        <v>28335.599999999999</v>
      </c>
      <c r="O1428" s="288"/>
      <c r="AU1428" s="114"/>
      <c r="AV1428" s="115"/>
      <c r="AW1428" s="112" t="s">
        <v>3564</v>
      </c>
      <c r="AX1428" s="112" t="s">
        <v>3565</v>
      </c>
      <c r="AY1428" s="114"/>
      <c r="BA1428" s="114"/>
    </row>
    <row r="1429" spans="1:53" ht="15.75" x14ac:dyDescent="0.25">
      <c r="A1429" s="280" t="s">
        <v>3566</v>
      </c>
      <c r="B1429" s="281" t="s">
        <v>3567</v>
      </c>
      <c r="C1429" s="282"/>
      <c r="D1429" s="283"/>
      <c r="E1429" s="284" t="s">
        <v>3568</v>
      </c>
      <c r="F1429" s="284"/>
      <c r="G1429" s="284"/>
      <c r="H1429" s="285" t="s">
        <v>526</v>
      </c>
      <c r="I1429" s="303">
        <v>2</v>
      </c>
      <c r="J1429" s="287">
        <v>437.75</v>
      </c>
      <c r="K1429" s="287">
        <v>875.5</v>
      </c>
      <c r="L1429" s="287" t="s">
        <v>200</v>
      </c>
      <c r="M1429" s="287">
        <v>175.1</v>
      </c>
      <c r="N1429" s="287">
        <v>1050.5999999999999</v>
      </c>
      <c r="O1429" s="288"/>
      <c r="AU1429" s="114"/>
      <c r="AV1429" s="115"/>
      <c r="AW1429" s="112" t="s">
        <v>3567</v>
      </c>
      <c r="AX1429" s="112" t="s">
        <v>3568</v>
      </c>
      <c r="AY1429" s="114"/>
      <c r="BA1429" s="114"/>
    </row>
    <row r="1430" spans="1:53" ht="15.75" x14ac:dyDescent="0.25">
      <c r="A1430" s="280" t="s">
        <v>3569</v>
      </c>
      <c r="B1430" s="281" t="s">
        <v>3570</v>
      </c>
      <c r="C1430" s="282"/>
      <c r="D1430" s="283"/>
      <c r="E1430" s="284" t="s">
        <v>3571</v>
      </c>
      <c r="F1430" s="284"/>
      <c r="G1430" s="284"/>
      <c r="H1430" s="285" t="s">
        <v>526</v>
      </c>
      <c r="I1430" s="303">
        <v>2</v>
      </c>
      <c r="J1430" s="287">
        <v>306.74</v>
      </c>
      <c r="K1430" s="287">
        <v>613.48</v>
      </c>
      <c r="L1430" s="287" t="s">
        <v>200</v>
      </c>
      <c r="M1430" s="287">
        <v>122.7</v>
      </c>
      <c r="N1430" s="287">
        <v>736.18</v>
      </c>
      <c r="O1430" s="288"/>
      <c r="AU1430" s="114"/>
      <c r="AV1430" s="115"/>
      <c r="AW1430" s="112" t="s">
        <v>3570</v>
      </c>
      <c r="AX1430" s="112" t="s">
        <v>3571</v>
      </c>
      <c r="AY1430" s="114"/>
      <c r="BA1430" s="114"/>
    </row>
    <row r="1431" spans="1:53" ht="15.75" x14ac:dyDescent="0.25">
      <c r="A1431" s="280" t="s">
        <v>3572</v>
      </c>
      <c r="B1431" s="281" t="s">
        <v>3573</v>
      </c>
      <c r="C1431" s="282"/>
      <c r="D1431" s="283"/>
      <c r="E1431" s="284" t="s">
        <v>3574</v>
      </c>
      <c r="F1431" s="284"/>
      <c r="G1431" s="284"/>
      <c r="H1431" s="285" t="s">
        <v>367</v>
      </c>
      <c r="I1431" s="290">
        <v>0.02</v>
      </c>
      <c r="J1431" s="287">
        <v>884</v>
      </c>
      <c r="K1431" s="287">
        <v>17.68</v>
      </c>
      <c r="L1431" s="287" t="s">
        <v>200</v>
      </c>
      <c r="M1431" s="287">
        <v>3.54</v>
      </c>
      <c r="N1431" s="287">
        <v>21.22</v>
      </c>
      <c r="O1431" s="288"/>
      <c r="AU1431" s="114"/>
      <c r="AV1431" s="115"/>
      <c r="AW1431" s="112" t="s">
        <v>3573</v>
      </c>
      <c r="AX1431" s="112" t="s">
        <v>3574</v>
      </c>
      <c r="AY1431" s="114"/>
      <c r="BA1431" s="114"/>
    </row>
    <row r="1432" spans="1:53" ht="15.75" x14ac:dyDescent="0.25">
      <c r="A1432" s="280" t="s">
        <v>3575</v>
      </c>
      <c r="B1432" s="281" t="s">
        <v>3576</v>
      </c>
      <c r="C1432" s="282"/>
      <c r="D1432" s="283"/>
      <c r="E1432" s="284" t="s">
        <v>3577</v>
      </c>
      <c r="F1432" s="284"/>
      <c r="G1432" s="284"/>
      <c r="H1432" s="285" t="s">
        <v>526</v>
      </c>
      <c r="I1432" s="303">
        <v>2</v>
      </c>
      <c r="J1432" s="287">
        <v>563.64</v>
      </c>
      <c r="K1432" s="287">
        <v>1127.28</v>
      </c>
      <c r="L1432" s="287" t="s">
        <v>200</v>
      </c>
      <c r="M1432" s="287">
        <v>225.46</v>
      </c>
      <c r="N1432" s="287">
        <v>1352.74</v>
      </c>
      <c r="O1432" s="288"/>
      <c r="AU1432" s="114"/>
      <c r="AV1432" s="115"/>
      <c r="AW1432" s="112" t="s">
        <v>3576</v>
      </c>
      <c r="AX1432" s="112" t="s">
        <v>3577</v>
      </c>
      <c r="AY1432" s="114"/>
      <c r="BA1432" s="114"/>
    </row>
    <row r="1433" spans="1:53" ht="45.75" x14ac:dyDescent="0.25">
      <c r="A1433" s="280" t="s">
        <v>3578</v>
      </c>
      <c r="B1433" s="281" t="s">
        <v>3579</v>
      </c>
      <c r="C1433" s="282"/>
      <c r="D1433" s="283"/>
      <c r="E1433" s="284" t="s">
        <v>3580</v>
      </c>
      <c r="F1433" s="284"/>
      <c r="G1433" s="284"/>
      <c r="H1433" s="285" t="s">
        <v>3581</v>
      </c>
      <c r="I1433" s="291">
        <v>0.11219999999999999</v>
      </c>
      <c r="J1433" s="287">
        <v>76928.070000000007</v>
      </c>
      <c r="K1433" s="287">
        <v>8631.33</v>
      </c>
      <c r="L1433" s="287" t="s">
        <v>200</v>
      </c>
      <c r="M1433" s="287">
        <v>1726.27</v>
      </c>
      <c r="N1433" s="287">
        <v>10357.6</v>
      </c>
      <c r="O1433" s="288"/>
      <c r="AU1433" s="114"/>
      <c r="AV1433" s="115"/>
      <c r="AW1433" s="112" t="s">
        <v>3579</v>
      </c>
      <c r="AX1433" s="112" t="s">
        <v>3580</v>
      </c>
      <c r="AY1433" s="114"/>
      <c r="BA1433" s="114"/>
    </row>
    <row r="1434" spans="1:53" ht="15.75" x14ac:dyDescent="0.25">
      <c r="A1434" s="279" t="s">
        <v>3582</v>
      </c>
      <c r="B1434" s="279"/>
      <c r="C1434" s="279"/>
      <c r="D1434" s="279"/>
      <c r="E1434" s="279"/>
      <c r="F1434" s="279"/>
      <c r="G1434" s="279"/>
      <c r="H1434" s="279"/>
      <c r="I1434" s="279"/>
      <c r="J1434" s="279"/>
      <c r="K1434" s="279"/>
      <c r="L1434" s="279"/>
      <c r="M1434" s="279"/>
      <c r="N1434" s="279"/>
      <c r="O1434" s="279"/>
      <c r="AU1434" s="114"/>
      <c r="AV1434" s="115" t="s">
        <v>3582</v>
      </c>
      <c r="AY1434" s="114"/>
      <c r="BA1434" s="114"/>
    </row>
    <row r="1435" spans="1:53" ht="45.75" x14ac:dyDescent="0.25">
      <c r="A1435" s="280" t="s">
        <v>3583</v>
      </c>
      <c r="B1435" s="281" t="s">
        <v>3584</v>
      </c>
      <c r="C1435" s="282"/>
      <c r="D1435" s="283"/>
      <c r="E1435" s="284" t="s">
        <v>1864</v>
      </c>
      <c r="F1435" s="284"/>
      <c r="G1435" s="284"/>
      <c r="H1435" s="285" t="s">
        <v>511</v>
      </c>
      <c r="I1435" s="290">
        <v>0.45</v>
      </c>
      <c r="J1435" s="287">
        <v>7765.13</v>
      </c>
      <c r="K1435" s="287">
        <v>3494.31</v>
      </c>
      <c r="L1435" s="287" t="s">
        <v>200</v>
      </c>
      <c r="M1435" s="287">
        <v>698.86</v>
      </c>
      <c r="N1435" s="287">
        <v>4193.17</v>
      </c>
      <c r="O1435" s="288"/>
      <c r="AU1435" s="114"/>
      <c r="AV1435" s="115"/>
      <c r="AW1435" s="112" t="s">
        <v>3584</v>
      </c>
      <c r="AX1435" s="112" t="s">
        <v>1864</v>
      </c>
      <c r="AY1435" s="114"/>
      <c r="BA1435" s="114"/>
    </row>
    <row r="1436" spans="1:53" ht="15.75" x14ac:dyDescent="0.25">
      <c r="A1436" s="293"/>
      <c r="B1436" s="294" t="s">
        <v>3585</v>
      </c>
      <c r="C1436" s="295"/>
      <c r="D1436" s="295"/>
      <c r="E1436" s="295"/>
      <c r="F1436" s="295"/>
      <c r="G1436" s="295"/>
      <c r="H1436" s="295"/>
      <c r="I1436" s="295"/>
      <c r="J1436" s="296"/>
      <c r="K1436" s="297">
        <v>85156.86</v>
      </c>
      <c r="L1436" s="297" t="s">
        <v>200</v>
      </c>
      <c r="M1436" s="297">
        <v>17031.38</v>
      </c>
      <c r="N1436" s="297">
        <v>102188.24</v>
      </c>
      <c r="O1436" s="298"/>
      <c r="AU1436" s="114"/>
      <c r="AV1436" s="115"/>
      <c r="AY1436" s="114" t="s">
        <v>3585</v>
      </c>
      <c r="BA1436" s="114"/>
    </row>
    <row r="1437" spans="1:53" ht="15.75" x14ac:dyDescent="0.25">
      <c r="A1437" s="293"/>
      <c r="B1437" s="299" t="s">
        <v>3586</v>
      </c>
      <c r="C1437" s="300"/>
      <c r="D1437" s="300"/>
      <c r="E1437" s="300"/>
      <c r="F1437" s="300"/>
      <c r="G1437" s="300"/>
      <c r="H1437" s="300"/>
      <c r="I1437" s="300"/>
      <c r="J1437" s="301"/>
      <c r="K1437" s="302">
        <v>17031.38</v>
      </c>
      <c r="L1437" s="302"/>
      <c r="M1437" s="302"/>
      <c r="N1437" s="302"/>
      <c r="O1437" s="298"/>
      <c r="AU1437" s="114"/>
      <c r="AV1437" s="115"/>
      <c r="AY1437" s="114"/>
      <c r="AZ1437" s="112" t="s">
        <v>3586</v>
      </c>
      <c r="BA1437" s="114"/>
    </row>
    <row r="1438" spans="1:53" ht="15.75" x14ac:dyDescent="0.25">
      <c r="A1438" s="293"/>
      <c r="B1438" s="294" t="s">
        <v>192</v>
      </c>
      <c r="C1438" s="295"/>
      <c r="D1438" s="295"/>
      <c r="E1438" s="295"/>
      <c r="F1438" s="295"/>
      <c r="G1438" s="295"/>
      <c r="H1438" s="295"/>
      <c r="I1438" s="295"/>
      <c r="J1438" s="296"/>
      <c r="K1438" s="297">
        <v>102188.24</v>
      </c>
      <c r="L1438" s="297"/>
      <c r="M1438" s="297"/>
      <c r="N1438" s="297"/>
      <c r="O1438" s="298"/>
      <c r="AU1438" s="114"/>
      <c r="AV1438" s="115"/>
      <c r="AY1438" s="114"/>
      <c r="BA1438" s="114" t="s">
        <v>192</v>
      </c>
    </row>
    <row r="1439" spans="1:53" ht="15.75" x14ac:dyDescent="0.25">
      <c r="A1439" s="278" t="s">
        <v>3587</v>
      </c>
      <c r="B1439" s="278"/>
      <c r="C1439" s="278"/>
      <c r="D1439" s="278"/>
      <c r="E1439" s="278"/>
      <c r="F1439" s="278"/>
      <c r="G1439" s="278"/>
      <c r="H1439" s="278"/>
      <c r="I1439" s="278"/>
      <c r="J1439" s="278"/>
      <c r="K1439" s="278"/>
      <c r="L1439" s="278"/>
      <c r="M1439" s="278"/>
      <c r="N1439" s="278"/>
      <c r="O1439" s="278"/>
      <c r="AU1439" s="114" t="s">
        <v>3587</v>
      </c>
      <c r="AV1439" s="115"/>
      <c r="AY1439" s="114"/>
      <c r="BA1439" s="114"/>
    </row>
    <row r="1440" spans="1:53" ht="15.75" x14ac:dyDescent="0.25">
      <c r="A1440" s="279" t="s">
        <v>3588</v>
      </c>
      <c r="B1440" s="279"/>
      <c r="C1440" s="279"/>
      <c r="D1440" s="279"/>
      <c r="E1440" s="279"/>
      <c r="F1440" s="279"/>
      <c r="G1440" s="279"/>
      <c r="H1440" s="279"/>
      <c r="I1440" s="279"/>
      <c r="J1440" s="279"/>
      <c r="K1440" s="279"/>
      <c r="L1440" s="279"/>
      <c r="M1440" s="279"/>
      <c r="N1440" s="279"/>
      <c r="O1440" s="279"/>
      <c r="AU1440" s="114"/>
      <c r="AV1440" s="115" t="s">
        <v>3588</v>
      </c>
      <c r="AY1440" s="114"/>
      <c r="BA1440" s="114"/>
    </row>
    <row r="1441" spans="1:53" ht="30.75" x14ac:dyDescent="0.25">
      <c r="A1441" s="280" t="s">
        <v>3589</v>
      </c>
      <c r="B1441" s="281" t="s">
        <v>3590</v>
      </c>
      <c r="C1441" s="282"/>
      <c r="D1441" s="283"/>
      <c r="E1441" s="284" t="s">
        <v>3591</v>
      </c>
      <c r="F1441" s="284"/>
      <c r="G1441" s="284"/>
      <c r="H1441" s="285" t="s">
        <v>526</v>
      </c>
      <c r="I1441" s="303">
        <v>1</v>
      </c>
      <c r="J1441" s="287">
        <v>2429.0700000000002</v>
      </c>
      <c r="K1441" s="287">
        <v>2429.0700000000002</v>
      </c>
      <c r="L1441" s="287" t="s">
        <v>200</v>
      </c>
      <c r="M1441" s="287">
        <v>485.81</v>
      </c>
      <c r="N1441" s="287">
        <v>2914.88</v>
      </c>
      <c r="O1441" s="288"/>
      <c r="AU1441" s="114"/>
      <c r="AV1441" s="115"/>
      <c r="AW1441" s="112" t="s">
        <v>3590</v>
      </c>
      <c r="AX1441" s="112" t="s">
        <v>3591</v>
      </c>
      <c r="AY1441" s="114"/>
      <c r="BA1441" s="114"/>
    </row>
    <row r="1442" spans="1:53" ht="30.75" x14ac:dyDescent="0.25">
      <c r="A1442" s="280" t="s">
        <v>3592</v>
      </c>
      <c r="B1442" s="281" t="s">
        <v>3593</v>
      </c>
      <c r="C1442" s="282"/>
      <c r="D1442" s="283"/>
      <c r="E1442" s="284" t="s">
        <v>3594</v>
      </c>
      <c r="F1442" s="284"/>
      <c r="G1442" s="284"/>
      <c r="H1442" s="285" t="s">
        <v>526</v>
      </c>
      <c r="I1442" s="303">
        <v>1</v>
      </c>
      <c r="J1442" s="287">
        <v>1970.2</v>
      </c>
      <c r="K1442" s="287">
        <v>1970.2</v>
      </c>
      <c r="L1442" s="287" t="s">
        <v>200</v>
      </c>
      <c r="M1442" s="287">
        <v>394.04</v>
      </c>
      <c r="N1442" s="287">
        <v>2364.2399999999998</v>
      </c>
      <c r="O1442" s="288"/>
      <c r="AU1442" s="114"/>
      <c r="AV1442" s="115"/>
      <c r="AW1442" s="112" t="s">
        <v>3593</v>
      </c>
      <c r="AX1442" s="112" t="s">
        <v>3594</v>
      </c>
      <c r="AY1442" s="114"/>
      <c r="BA1442" s="114"/>
    </row>
    <row r="1443" spans="1:53" ht="30.75" x14ac:dyDescent="0.25">
      <c r="A1443" s="280" t="s">
        <v>3595</v>
      </c>
      <c r="B1443" s="281" t="s">
        <v>3596</v>
      </c>
      <c r="C1443" s="282"/>
      <c r="D1443" s="283"/>
      <c r="E1443" s="284" t="s">
        <v>3597</v>
      </c>
      <c r="F1443" s="284"/>
      <c r="G1443" s="284"/>
      <c r="H1443" s="285" t="s">
        <v>526</v>
      </c>
      <c r="I1443" s="303">
        <v>2</v>
      </c>
      <c r="J1443" s="287">
        <v>2875.83</v>
      </c>
      <c r="K1443" s="287">
        <v>5751.66</v>
      </c>
      <c r="L1443" s="287" t="s">
        <v>200</v>
      </c>
      <c r="M1443" s="287">
        <v>1150.33</v>
      </c>
      <c r="N1443" s="287">
        <v>6901.99</v>
      </c>
      <c r="O1443" s="288"/>
      <c r="AU1443" s="114"/>
      <c r="AV1443" s="115"/>
      <c r="AW1443" s="112" t="s">
        <v>3596</v>
      </c>
      <c r="AX1443" s="112" t="s">
        <v>3597</v>
      </c>
      <c r="AY1443" s="114"/>
      <c r="BA1443" s="114"/>
    </row>
    <row r="1444" spans="1:53" ht="30.75" x14ac:dyDescent="0.25">
      <c r="A1444" s="280" t="s">
        <v>3598</v>
      </c>
      <c r="B1444" s="281" t="s">
        <v>3599</v>
      </c>
      <c r="C1444" s="282"/>
      <c r="D1444" s="283"/>
      <c r="E1444" s="284" t="s">
        <v>3600</v>
      </c>
      <c r="F1444" s="284"/>
      <c r="G1444" s="284"/>
      <c r="H1444" s="285" t="s">
        <v>526</v>
      </c>
      <c r="I1444" s="303">
        <v>2</v>
      </c>
      <c r="J1444" s="287">
        <v>734.62</v>
      </c>
      <c r="K1444" s="287">
        <v>1469.24</v>
      </c>
      <c r="L1444" s="287" t="s">
        <v>200</v>
      </c>
      <c r="M1444" s="287">
        <v>293.85000000000002</v>
      </c>
      <c r="N1444" s="287">
        <v>1763.09</v>
      </c>
      <c r="O1444" s="288"/>
      <c r="AU1444" s="114"/>
      <c r="AV1444" s="115"/>
      <c r="AW1444" s="112" t="s">
        <v>3599</v>
      </c>
      <c r="AX1444" s="112" t="s">
        <v>3600</v>
      </c>
      <c r="AY1444" s="114"/>
      <c r="BA1444" s="114"/>
    </row>
    <row r="1445" spans="1:53" ht="30.75" x14ac:dyDescent="0.25">
      <c r="A1445" s="280" t="s">
        <v>3601</v>
      </c>
      <c r="B1445" s="281" t="s">
        <v>3602</v>
      </c>
      <c r="C1445" s="282"/>
      <c r="D1445" s="283"/>
      <c r="E1445" s="284" t="s">
        <v>3603</v>
      </c>
      <c r="F1445" s="284"/>
      <c r="G1445" s="284"/>
      <c r="H1445" s="285" t="s">
        <v>3604</v>
      </c>
      <c r="I1445" s="303">
        <v>1</v>
      </c>
      <c r="J1445" s="287">
        <v>30969.51</v>
      </c>
      <c r="K1445" s="287">
        <v>30969.51</v>
      </c>
      <c r="L1445" s="287" t="s">
        <v>200</v>
      </c>
      <c r="M1445" s="287">
        <v>6193.9</v>
      </c>
      <c r="N1445" s="287">
        <v>37163.410000000003</v>
      </c>
      <c r="O1445" s="288"/>
      <c r="AU1445" s="114"/>
      <c r="AV1445" s="115"/>
      <c r="AW1445" s="112" t="s">
        <v>3602</v>
      </c>
      <c r="AX1445" s="112" t="s">
        <v>3603</v>
      </c>
      <c r="AY1445" s="114"/>
      <c r="BA1445" s="114"/>
    </row>
    <row r="1446" spans="1:53" ht="15.75" x14ac:dyDescent="0.25">
      <c r="A1446" s="279" t="s">
        <v>3605</v>
      </c>
      <c r="B1446" s="279"/>
      <c r="C1446" s="279"/>
      <c r="D1446" s="279"/>
      <c r="E1446" s="279"/>
      <c r="F1446" s="279"/>
      <c r="G1446" s="279"/>
      <c r="H1446" s="279"/>
      <c r="I1446" s="279"/>
      <c r="J1446" s="279"/>
      <c r="K1446" s="279"/>
      <c r="L1446" s="279"/>
      <c r="M1446" s="279"/>
      <c r="N1446" s="279"/>
      <c r="O1446" s="279"/>
      <c r="AU1446" s="114"/>
      <c r="AV1446" s="115" t="s">
        <v>3605</v>
      </c>
      <c r="AY1446" s="114"/>
      <c r="BA1446" s="114"/>
    </row>
    <row r="1447" spans="1:53" ht="30.75" x14ac:dyDescent="0.25">
      <c r="A1447" s="280" t="s">
        <v>3606</v>
      </c>
      <c r="B1447" s="281" t="s">
        <v>3607</v>
      </c>
      <c r="C1447" s="282"/>
      <c r="D1447" s="283"/>
      <c r="E1447" s="284" t="s">
        <v>3608</v>
      </c>
      <c r="F1447" s="284"/>
      <c r="G1447" s="284"/>
      <c r="H1447" s="285" t="s">
        <v>511</v>
      </c>
      <c r="I1447" s="290">
        <v>0.08</v>
      </c>
      <c r="J1447" s="287">
        <v>33297.129999999997</v>
      </c>
      <c r="K1447" s="287">
        <v>2663.77</v>
      </c>
      <c r="L1447" s="287" t="s">
        <v>200</v>
      </c>
      <c r="M1447" s="287">
        <v>532.75</v>
      </c>
      <c r="N1447" s="287">
        <v>3196.52</v>
      </c>
      <c r="O1447" s="288"/>
      <c r="AU1447" s="114"/>
      <c r="AV1447" s="115"/>
      <c r="AW1447" s="112" t="s">
        <v>3607</v>
      </c>
      <c r="AX1447" s="112" t="s">
        <v>3608</v>
      </c>
      <c r="AY1447" s="114"/>
      <c r="BA1447" s="114"/>
    </row>
    <row r="1448" spans="1:53" ht="30.75" x14ac:dyDescent="0.25">
      <c r="A1448" s="280" t="s">
        <v>3609</v>
      </c>
      <c r="B1448" s="281" t="s">
        <v>3610</v>
      </c>
      <c r="C1448" s="282"/>
      <c r="D1448" s="283"/>
      <c r="E1448" s="284" t="s">
        <v>3611</v>
      </c>
      <c r="F1448" s="284"/>
      <c r="G1448" s="284"/>
      <c r="H1448" s="285" t="s">
        <v>218</v>
      </c>
      <c r="I1448" s="292">
        <v>3.16E-3</v>
      </c>
      <c r="J1448" s="287">
        <v>52291.14</v>
      </c>
      <c r="K1448" s="287">
        <v>165.24</v>
      </c>
      <c r="L1448" s="287" t="s">
        <v>200</v>
      </c>
      <c r="M1448" s="287">
        <v>33.049999999999997</v>
      </c>
      <c r="N1448" s="287">
        <v>198.29</v>
      </c>
      <c r="O1448" s="288"/>
      <c r="AU1448" s="114"/>
      <c r="AV1448" s="115"/>
      <c r="AW1448" s="112" t="s">
        <v>3610</v>
      </c>
      <c r="AX1448" s="112" t="s">
        <v>3611</v>
      </c>
      <c r="AY1448" s="114"/>
      <c r="BA1448" s="114"/>
    </row>
    <row r="1449" spans="1:53" ht="30.75" x14ac:dyDescent="0.25">
      <c r="A1449" s="280" t="s">
        <v>3612</v>
      </c>
      <c r="B1449" s="281" t="s">
        <v>3613</v>
      </c>
      <c r="C1449" s="282"/>
      <c r="D1449" s="283"/>
      <c r="E1449" s="284" t="s">
        <v>3614</v>
      </c>
      <c r="F1449" s="284"/>
      <c r="G1449" s="284"/>
      <c r="H1449" s="285" t="s">
        <v>511</v>
      </c>
      <c r="I1449" s="290">
        <v>0.09</v>
      </c>
      <c r="J1449" s="287">
        <v>34251.56</v>
      </c>
      <c r="K1449" s="287">
        <v>3082.64</v>
      </c>
      <c r="L1449" s="287" t="s">
        <v>200</v>
      </c>
      <c r="M1449" s="287">
        <v>616.53</v>
      </c>
      <c r="N1449" s="287">
        <v>3699.17</v>
      </c>
      <c r="O1449" s="288"/>
      <c r="AU1449" s="114"/>
      <c r="AV1449" s="115"/>
      <c r="AW1449" s="112" t="s">
        <v>3613</v>
      </c>
      <c r="AX1449" s="112" t="s">
        <v>3614</v>
      </c>
      <c r="AY1449" s="114"/>
      <c r="BA1449" s="114"/>
    </row>
    <row r="1450" spans="1:53" ht="15.75" x14ac:dyDescent="0.25">
      <c r="A1450" s="280" t="s">
        <v>3615</v>
      </c>
      <c r="B1450" s="281" t="s">
        <v>3616</v>
      </c>
      <c r="C1450" s="282"/>
      <c r="D1450" s="283"/>
      <c r="E1450" s="284" t="s">
        <v>3617</v>
      </c>
      <c r="F1450" s="284"/>
      <c r="G1450" s="284"/>
      <c r="H1450" s="285" t="s">
        <v>218</v>
      </c>
      <c r="I1450" s="291">
        <v>1.52E-2</v>
      </c>
      <c r="J1450" s="287">
        <v>63701.32</v>
      </c>
      <c r="K1450" s="287">
        <v>968.26</v>
      </c>
      <c r="L1450" s="287" t="s">
        <v>200</v>
      </c>
      <c r="M1450" s="287">
        <v>193.65</v>
      </c>
      <c r="N1450" s="287">
        <v>1161.9100000000001</v>
      </c>
      <c r="O1450" s="288"/>
      <c r="AU1450" s="114"/>
      <c r="AV1450" s="115"/>
      <c r="AW1450" s="112" t="s">
        <v>3616</v>
      </c>
      <c r="AX1450" s="112" t="s">
        <v>3617</v>
      </c>
      <c r="AY1450" s="114"/>
      <c r="BA1450" s="114"/>
    </row>
    <row r="1451" spans="1:53" ht="30.75" x14ac:dyDescent="0.25">
      <c r="A1451" s="280" t="s">
        <v>3618</v>
      </c>
      <c r="B1451" s="281" t="s">
        <v>3619</v>
      </c>
      <c r="C1451" s="282"/>
      <c r="D1451" s="283"/>
      <c r="E1451" s="284" t="s">
        <v>3620</v>
      </c>
      <c r="F1451" s="284"/>
      <c r="G1451" s="284"/>
      <c r="H1451" s="285" t="s">
        <v>1067</v>
      </c>
      <c r="I1451" s="286">
        <v>0.2</v>
      </c>
      <c r="J1451" s="287">
        <v>18360.05</v>
      </c>
      <c r="K1451" s="287">
        <v>3672.01</v>
      </c>
      <c r="L1451" s="287" t="s">
        <v>200</v>
      </c>
      <c r="M1451" s="287">
        <v>734.4</v>
      </c>
      <c r="N1451" s="287">
        <v>4406.41</v>
      </c>
      <c r="O1451" s="288"/>
      <c r="AU1451" s="114"/>
      <c r="AV1451" s="115"/>
      <c r="AW1451" s="112" t="s">
        <v>3619</v>
      </c>
      <c r="AX1451" s="112" t="s">
        <v>3620</v>
      </c>
      <c r="AY1451" s="114"/>
      <c r="BA1451" s="114"/>
    </row>
    <row r="1452" spans="1:53" ht="15.75" x14ac:dyDescent="0.25">
      <c r="A1452" s="280" t="s">
        <v>3621</v>
      </c>
      <c r="B1452" s="281" t="s">
        <v>3622</v>
      </c>
      <c r="C1452" s="282"/>
      <c r="D1452" s="283"/>
      <c r="E1452" s="284" t="s">
        <v>3623</v>
      </c>
      <c r="F1452" s="284"/>
      <c r="G1452" s="284"/>
      <c r="H1452" s="285" t="s">
        <v>207</v>
      </c>
      <c r="I1452" s="286">
        <v>18.3</v>
      </c>
      <c r="J1452" s="287">
        <v>57.86</v>
      </c>
      <c r="K1452" s="287">
        <v>1058.8399999999999</v>
      </c>
      <c r="L1452" s="287" t="s">
        <v>200</v>
      </c>
      <c r="M1452" s="287">
        <v>211.77</v>
      </c>
      <c r="N1452" s="287">
        <v>1270.6099999999999</v>
      </c>
      <c r="O1452" s="288"/>
      <c r="AU1452" s="114"/>
      <c r="AV1452" s="115"/>
      <c r="AW1452" s="112" t="s">
        <v>3622</v>
      </c>
      <c r="AX1452" s="112" t="s">
        <v>3623</v>
      </c>
      <c r="AY1452" s="114"/>
      <c r="BA1452" s="114"/>
    </row>
    <row r="1453" spans="1:53" ht="15.75" x14ac:dyDescent="0.25">
      <c r="A1453" s="293"/>
      <c r="B1453" s="294" t="s">
        <v>3624</v>
      </c>
      <c r="C1453" s="295"/>
      <c r="D1453" s="295"/>
      <c r="E1453" s="295"/>
      <c r="F1453" s="295"/>
      <c r="G1453" s="295"/>
      <c r="H1453" s="295"/>
      <c r="I1453" s="295"/>
      <c r="J1453" s="296"/>
      <c r="K1453" s="297">
        <v>54200.44</v>
      </c>
      <c r="L1453" s="297" t="s">
        <v>200</v>
      </c>
      <c r="M1453" s="297">
        <v>10840.08</v>
      </c>
      <c r="N1453" s="297">
        <v>65040.52</v>
      </c>
      <c r="O1453" s="298"/>
      <c r="AU1453" s="114"/>
      <c r="AV1453" s="115"/>
      <c r="AY1453" s="114" t="s">
        <v>3624</v>
      </c>
      <c r="BA1453" s="114"/>
    </row>
    <row r="1454" spans="1:53" ht="15.75" x14ac:dyDescent="0.25">
      <c r="A1454" s="293"/>
      <c r="B1454" s="299" t="s">
        <v>3625</v>
      </c>
      <c r="C1454" s="300"/>
      <c r="D1454" s="300"/>
      <c r="E1454" s="300"/>
      <c r="F1454" s="300"/>
      <c r="G1454" s="300"/>
      <c r="H1454" s="300"/>
      <c r="I1454" s="300"/>
      <c r="J1454" s="301"/>
      <c r="K1454" s="302">
        <v>10840.08</v>
      </c>
      <c r="L1454" s="302"/>
      <c r="M1454" s="302"/>
      <c r="N1454" s="302"/>
      <c r="O1454" s="298"/>
      <c r="AU1454" s="114"/>
      <c r="AV1454" s="115"/>
      <c r="AY1454" s="114"/>
      <c r="AZ1454" s="112" t="s">
        <v>3625</v>
      </c>
      <c r="BA1454" s="114"/>
    </row>
    <row r="1455" spans="1:53" ht="15.75" x14ac:dyDescent="0.25">
      <c r="A1455" s="293"/>
      <c r="B1455" s="294" t="s">
        <v>192</v>
      </c>
      <c r="C1455" s="295"/>
      <c r="D1455" s="295"/>
      <c r="E1455" s="295"/>
      <c r="F1455" s="295"/>
      <c r="G1455" s="295"/>
      <c r="H1455" s="295"/>
      <c r="I1455" s="295"/>
      <c r="J1455" s="296"/>
      <c r="K1455" s="297">
        <v>65040.52</v>
      </c>
      <c r="L1455" s="297"/>
      <c r="M1455" s="297"/>
      <c r="N1455" s="297"/>
      <c r="O1455" s="298"/>
      <c r="AU1455" s="114"/>
      <c r="AV1455" s="115"/>
      <c r="AY1455" s="114"/>
      <c r="BA1455" s="114" t="s">
        <v>192</v>
      </c>
    </row>
    <row r="1456" spans="1:53" ht="15.75" x14ac:dyDescent="0.25">
      <c r="A1456" s="278" t="s">
        <v>3626</v>
      </c>
      <c r="B1456" s="278"/>
      <c r="C1456" s="278"/>
      <c r="D1456" s="278"/>
      <c r="E1456" s="278"/>
      <c r="F1456" s="278"/>
      <c r="G1456" s="278"/>
      <c r="H1456" s="278"/>
      <c r="I1456" s="278"/>
      <c r="J1456" s="278"/>
      <c r="K1456" s="278"/>
      <c r="L1456" s="278"/>
      <c r="M1456" s="278"/>
      <c r="N1456" s="278"/>
      <c r="O1456" s="278"/>
      <c r="AU1456" s="114" t="s">
        <v>3626</v>
      </c>
      <c r="AV1456" s="115"/>
      <c r="AY1456" s="114"/>
      <c r="BA1456" s="114"/>
    </row>
    <row r="1457" spans="1:53" ht="15.75" x14ac:dyDescent="0.25">
      <c r="A1457" s="279" t="s">
        <v>3627</v>
      </c>
      <c r="B1457" s="279"/>
      <c r="C1457" s="279"/>
      <c r="D1457" s="279"/>
      <c r="E1457" s="279"/>
      <c r="F1457" s="279"/>
      <c r="G1457" s="279"/>
      <c r="H1457" s="279"/>
      <c r="I1457" s="279"/>
      <c r="J1457" s="279"/>
      <c r="K1457" s="279"/>
      <c r="L1457" s="279"/>
      <c r="M1457" s="279"/>
      <c r="N1457" s="279"/>
      <c r="O1457" s="279"/>
      <c r="AU1457" s="114"/>
      <c r="AV1457" s="115" t="s">
        <v>3627</v>
      </c>
      <c r="AY1457" s="114"/>
      <c r="BA1457" s="114"/>
    </row>
    <row r="1458" spans="1:53" ht="30.75" x14ac:dyDescent="0.25">
      <c r="A1458" s="280" t="s">
        <v>3628</v>
      </c>
      <c r="B1458" s="281" t="s">
        <v>3629</v>
      </c>
      <c r="C1458" s="282"/>
      <c r="D1458" s="283"/>
      <c r="E1458" s="284" t="s">
        <v>3630</v>
      </c>
      <c r="F1458" s="284"/>
      <c r="G1458" s="284"/>
      <c r="H1458" s="285" t="s">
        <v>526</v>
      </c>
      <c r="I1458" s="303">
        <v>575</v>
      </c>
      <c r="J1458" s="287">
        <v>1324.49</v>
      </c>
      <c r="K1458" s="287">
        <v>761581.75</v>
      </c>
      <c r="L1458" s="287" t="s">
        <v>200</v>
      </c>
      <c r="M1458" s="287">
        <v>152316.35</v>
      </c>
      <c r="N1458" s="287">
        <v>913898.1</v>
      </c>
      <c r="O1458" s="288"/>
      <c r="AU1458" s="114"/>
      <c r="AV1458" s="115"/>
      <c r="AW1458" s="112" t="s">
        <v>3629</v>
      </c>
      <c r="AX1458" s="112" t="s">
        <v>3630</v>
      </c>
      <c r="AY1458" s="114"/>
      <c r="BA1458" s="114"/>
    </row>
    <row r="1459" spans="1:53" ht="15.75" x14ac:dyDescent="0.25">
      <c r="A1459" s="280" t="s">
        <v>3631</v>
      </c>
      <c r="B1459" s="281" t="s">
        <v>3632</v>
      </c>
      <c r="C1459" s="282"/>
      <c r="D1459" s="283"/>
      <c r="E1459" s="284" t="s">
        <v>3633</v>
      </c>
      <c r="F1459" s="284"/>
      <c r="G1459" s="284"/>
      <c r="H1459" s="285" t="s">
        <v>526</v>
      </c>
      <c r="I1459" s="303">
        <v>575</v>
      </c>
      <c r="J1459" s="287">
        <v>321.75</v>
      </c>
      <c r="K1459" s="287">
        <v>185006.25</v>
      </c>
      <c r="L1459" s="287" t="s">
        <v>200</v>
      </c>
      <c r="M1459" s="287">
        <v>37001.25</v>
      </c>
      <c r="N1459" s="287">
        <v>222007.5</v>
      </c>
      <c r="O1459" s="288"/>
      <c r="AU1459" s="114"/>
      <c r="AV1459" s="115"/>
      <c r="AW1459" s="112" t="s">
        <v>3632</v>
      </c>
      <c r="AX1459" s="112" t="s">
        <v>3633</v>
      </c>
      <c r="AY1459" s="114"/>
      <c r="BA1459" s="114"/>
    </row>
    <row r="1460" spans="1:53" ht="15.75" x14ac:dyDescent="0.25">
      <c r="A1460" s="280" t="s">
        <v>3634</v>
      </c>
      <c r="B1460" s="281" t="s">
        <v>3635</v>
      </c>
      <c r="C1460" s="282"/>
      <c r="D1460" s="283"/>
      <c r="E1460" s="284" t="s">
        <v>3636</v>
      </c>
      <c r="F1460" s="284"/>
      <c r="G1460" s="284"/>
      <c r="H1460" s="285" t="s">
        <v>526</v>
      </c>
      <c r="I1460" s="303">
        <v>575</v>
      </c>
      <c r="J1460" s="287">
        <v>1095.8</v>
      </c>
      <c r="K1460" s="287">
        <v>630085</v>
      </c>
      <c r="L1460" s="287" t="s">
        <v>200</v>
      </c>
      <c r="M1460" s="287">
        <v>126017</v>
      </c>
      <c r="N1460" s="287">
        <v>756102</v>
      </c>
      <c r="O1460" s="288"/>
      <c r="AU1460" s="114"/>
      <c r="AV1460" s="115"/>
      <c r="AW1460" s="112" t="s">
        <v>3635</v>
      </c>
      <c r="AX1460" s="112" t="s">
        <v>3636</v>
      </c>
      <c r="AY1460" s="114"/>
      <c r="BA1460" s="114"/>
    </row>
    <row r="1461" spans="1:53" ht="15.75" x14ac:dyDescent="0.25">
      <c r="A1461" s="280" t="s">
        <v>3637</v>
      </c>
      <c r="B1461" s="281" t="s">
        <v>3638</v>
      </c>
      <c r="C1461" s="282"/>
      <c r="D1461" s="283"/>
      <c r="E1461" s="284" t="s">
        <v>3639</v>
      </c>
      <c r="F1461" s="284"/>
      <c r="G1461" s="284"/>
      <c r="H1461" s="285" t="s">
        <v>526</v>
      </c>
      <c r="I1461" s="303">
        <v>7</v>
      </c>
      <c r="J1461" s="287">
        <v>6405.17</v>
      </c>
      <c r="K1461" s="287">
        <v>44836.19</v>
      </c>
      <c r="L1461" s="287" t="s">
        <v>200</v>
      </c>
      <c r="M1461" s="287">
        <v>8967.24</v>
      </c>
      <c r="N1461" s="287">
        <v>53803.43</v>
      </c>
      <c r="O1461" s="288"/>
      <c r="AU1461" s="114"/>
      <c r="AV1461" s="115"/>
      <c r="AW1461" s="112" t="s">
        <v>3638</v>
      </c>
      <c r="AX1461" s="112" t="s">
        <v>3639</v>
      </c>
      <c r="AY1461" s="114"/>
      <c r="BA1461" s="114"/>
    </row>
    <row r="1462" spans="1:53" ht="15.75" x14ac:dyDescent="0.25">
      <c r="A1462" s="280" t="s">
        <v>3640</v>
      </c>
      <c r="B1462" s="281" t="s">
        <v>3641</v>
      </c>
      <c r="C1462" s="282"/>
      <c r="D1462" s="283"/>
      <c r="E1462" s="284" t="s">
        <v>3642</v>
      </c>
      <c r="F1462" s="284"/>
      <c r="G1462" s="284"/>
      <c r="H1462" s="285" t="s">
        <v>526</v>
      </c>
      <c r="I1462" s="303">
        <v>575</v>
      </c>
      <c r="J1462" s="287">
        <v>43.71</v>
      </c>
      <c r="K1462" s="287">
        <v>25133.25</v>
      </c>
      <c r="L1462" s="287" t="s">
        <v>200</v>
      </c>
      <c r="M1462" s="287">
        <v>5026.6499999999996</v>
      </c>
      <c r="N1462" s="287">
        <v>30159.9</v>
      </c>
      <c r="O1462" s="288"/>
      <c r="AU1462" s="114"/>
      <c r="AV1462" s="115"/>
      <c r="AW1462" s="112" t="s">
        <v>3641</v>
      </c>
      <c r="AX1462" s="112" t="s">
        <v>3642</v>
      </c>
      <c r="AY1462" s="114"/>
      <c r="BA1462" s="114"/>
    </row>
    <row r="1463" spans="1:53" ht="15.75" x14ac:dyDescent="0.25">
      <c r="A1463" s="280" t="s">
        <v>3643</v>
      </c>
      <c r="B1463" s="281" t="s">
        <v>3644</v>
      </c>
      <c r="C1463" s="282"/>
      <c r="D1463" s="283"/>
      <c r="E1463" s="284" t="s">
        <v>3645</v>
      </c>
      <c r="F1463" s="284"/>
      <c r="G1463" s="284"/>
      <c r="H1463" s="285" t="s">
        <v>526</v>
      </c>
      <c r="I1463" s="303">
        <v>575</v>
      </c>
      <c r="J1463" s="287">
        <v>46.01</v>
      </c>
      <c r="K1463" s="287">
        <v>26455.75</v>
      </c>
      <c r="L1463" s="287" t="s">
        <v>200</v>
      </c>
      <c r="M1463" s="287">
        <v>5291.15</v>
      </c>
      <c r="N1463" s="287">
        <v>31746.9</v>
      </c>
      <c r="O1463" s="288"/>
      <c r="AU1463" s="114"/>
      <c r="AV1463" s="115"/>
      <c r="AW1463" s="112" t="s">
        <v>3644</v>
      </c>
      <c r="AX1463" s="112" t="s">
        <v>3645</v>
      </c>
      <c r="AY1463" s="114"/>
      <c r="BA1463" s="114"/>
    </row>
    <row r="1464" spans="1:53" ht="15.75" x14ac:dyDescent="0.25">
      <c r="A1464" s="279" t="s">
        <v>3646</v>
      </c>
      <c r="B1464" s="279"/>
      <c r="C1464" s="279"/>
      <c r="D1464" s="279"/>
      <c r="E1464" s="279"/>
      <c r="F1464" s="279"/>
      <c r="G1464" s="279"/>
      <c r="H1464" s="279"/>
      <c r="I1464" s="279"/>
      <c r="J1464" s="279"/>
      <c r="K1464" s="279"/>
      <c r="L1464" s="279"/>
      <c r="M1464" s="279"/>
      <c r="N1464" s="279"/>
      <c r="O1464" s="279"/>
      <c r="AU1464" s="114"/>
      <c r="AV1464" s="115" t="s">
        <v>3646</v>
      </c>
      <c r="AY1464" s="114"/>
      <c r="BA1464" s="114"/>
    </row>
    <row r="1465" spans="1:53" ht="30.75" x14ac:dyDescent="0.25">
      <c r="A1465" s="280" t="s">
        <v>3647</v>
      </c>
      <c r="B1465" s="281" t="s">
        <v>3648</v>
      </c>
      <c r="C1465" s="282"/>
      <c r="D1465" s="283"/>
      <c r="E1465" s="284" t="s">
        <v>1955</v>
      </c>
      <c r="F1465" s="284"/>
      <c r="G1465" s="284"/>
      <c r="H1465" s="285" t="s">
        <v>526</v>
      </c>
      <c r="I1465" s="303">
        <v>1</v>
      </c>
      <c r="J1465" s="287">
        <v>4544.95</v>
      </c>
      <c r="K1465" s="287">
        <v>4544.95</v>
      </c>
      <c r="L1465" s="287" t="s">
        <v>200</v>
      </c>
      <c r="M1465" s="287">
        <v>908.99</v>
      </c>
      <c r="N1465" s="287">
        <v>5453.94</v>
      </c>
      <c r="O1465" s="288"/>
      <c r="AU1465" s="114"/>
      <c r="AV1465" s="115"/>
      <c r="AW1465" s="112" t="s">
        <v>3648</v>
      </c>
      <c r="AX1465" s="112" t="s">
        <v>1955</v>
      </c>
      <c r="AY1465" s="114"/>
      <c r="BA1465" s="114"/>
    </row>
    <row r="1466" spans="1:53" ht="19.5" x14ac:dyDescent="0.25">
      <c r="A1466" s="280" t="s">
        <v>3649</v>
      </c>
      <c r="B1466" s="281" t="s">
        <v>3650</v>
      </c>
      <c r="C1466" s="282"/>
      <c r="D1466" s="283"/>
      <c r="E1466" s="284" t="s">
        <v>3651</v>
      </c>
      <c r="F1466" s="284"/>
      <c r="G1466" s="284"/>
      <c r="H1466" s="285" t="s">
        <v>526</v>
      </c>
      <c r="I1466" s="303">
        <v>1</v>
      </c>
      <c r="J1466" s="287">
        <v>49058.62</v>
      </c>
      <c r="K1466" s="287">
        <v>49058.62</v>
      </c>
      <c r="L1466" s="287" t="s">
        <v>200</v>
      </c>
      <c r="M1466" s="287">
        <v>9811.7199999999993</v>
      </c>
      <c r="N1466" s="287">
        <v>58870.34</v>
      </c>
      <c r="O1466" s="288"/>
      <c r="AU1466" s="114"/>
      <c r="AV1466" s="115"/>
      <c r="AW1466" s="112" t="s">
        <v>3650</v>
      </c>
      <c r="AX1466" s="112" t="s">
        <v>3651</v>
      </c>
      <c r="AY1466" s="114"/>
      <c r="BA1466" s="114"/>
    </row>
    <row r="1467" spans="1:53" ht="30.75" x14ac:dyDescent="0.25">
      <c r="A1467" s="280" t="s">
        <v>3652</v>
      </c>
      <c r="B1467" s="281" t="s">
        <v>3653</v>
      </c>
      <c r="C1467" s="282"/>
      <c r="D1467" s="283"/>
      <c r="E1467" s="284" t="s">
        <v>3654</v>
      </c>
      <c r="F1467" s="284"/>
      <c r="G1467" s="284"/>
      <c r="H1467" s="285" t="s">
        <v>526</v>
      </c>
      <c r="I1467" s="303">
        <v>1</v>
      </c>
      <c r="J1467" s="287">
        <v>37688.639999999999</v>
      </c>
      <c r="K1467" s="287">
        <v>37688.639999999999</v>
      </c>
      <c r="L1467" s="287" t="s">
        <v>200</v>
      </c>
      <c r="M1467" s="287">
        <v>7537.73</v>
      </c>
      <c r="N1467" s="287">
        <v>45226.37</v>
      </c>
      <c r="O1467" s="288"/>
      <c r="AU1467" s="114"/>
      <c r="AV1467" s="115"/>
      <c r="AW1467" s="112" t="s">
        <v>3653</v>
      </c>
      <c r="AX1467" s="112" t="s">
        <v>3654</v>
      </c>
      <c r="AY1467" s="114"/>
      <c r="BA1467" s="114"/>
    </row>
    <row r="1468" spans="1:53" ht="45.75" x14ac:dyDescent="0.25">
      <c r="A1468" s="280" t="s">
        <v>3655</v>
      </c>
      <c r="B1468" s="281" t="s">
        <v>3656</v>
      </c>
      <c r="C1468" s="282"/>
      <c r="D1468" s="283"/>
      <c r="E1468" s="284" t="s">
        <v>3657</v>
      </c>
      <c r="F1468" s="284"/>
      <c r="G1468" s="284"/>
      <c r="H1468" s="285" t="s">
        <v>526</v>
      </c>
      <c r="I1468" s="303">
        <v>23</v>
      </c>
      <c r="J1468" s="287">
        <v>6628.31</v>
      </c>
      <c r="K1468" s="287">
        <v>152451.13</v>
      </c>
      <c r="L1468" s="287" t="s">
        <v>200</v>
      </c>
      <c r="M1468" s="287">
        <v>30490.23</v>
      </c>
      <c r="N1468" s="287">
        <v>182941.36</v>
      </c>
      <c r="O1468" s="288"/>
      <c r="AU1468" s="114"/>
      <c r="AV1468" s="115"/>
      <c r="AW1468" s="112" t="s">
        <v>3656</v>
      </c>
      <c r="AX1468" s="112" t="s">
        <v>3657</v>
      </c>
      <c r="AY1468" s="114"/>
      <c r="BA1468" s="114"/>
    </row>
    <row r="1469" spans="1:53" ht="15.75" x14ac:dyDescent="0.25">
      <c r="A1469" s="280" t="s">
        <v>3658</v>
      </c>
      <c r="B1469" s="281" t="s">
        <v>3659</v>
      </c>
      <c r="C1469" s="282"/>
      <c r="D1469" s="283"/>
      <c r="E1469" s="284" t="s">
        <v>3660</v>
      </c>
      <c r="F1469" s="284"/>
      <c r="G1469" s="284"/>
      <c r="H1469" s="285" t="s">
        <v>526</v>
      </c>
      <c r="I1469" s="303">
        <v>23</v>
      </c>
      <c r="J1469" s="287">
        <v>2882.27</v>
      </c>
      <c r="K1469" s="287">
        <v>66292.210000000006</v>
      </c>
      <c r="L1469" s="287" t="s">
        <v>200</v>
      </c>
      <c r="M1469" s="287">
        <v>13258.44</v>
      </c>
      <c r="N1469" s="287">
        <v>79550.649999999994</v>
      </c>
      <c r="O1469" s="288"/>
      <c r="AU1469" s="114"/>
      <c r="AV1469" s="115"/>
      <c r="AW1469" s="112" t="s">
        <v>3659</v>
      </c>
      <c r="AX1469" s="112" t="s">
        <v>3660</v>
      </c>
      <c r="AY1469" s="114"/>
      <c r="BA1469" s="114"/>
    </row>
    <row r="1470" spans="1:53" ht="30.75" x14ac:dyDescent="0.25">
      <c r="A1470" s="280" t="s">
        <v>3661</v>
      </c>
      <c r="B1470" s="281" t="s">
        <v>3662</v>
      </c>
      <c r="C1470" s="282"/>
      <c r="D1470" s="283"/>
      <c r="E1470" s="284" t="s">
        <v>1438</v>
      </c>
      <c r="F1470" s="284"/>
      <c r="G1470" s="284"/>
      <c r="H1470" s="285" t="s">
        <v>526</v>
      </c>
      <c r="I1470" s="303">
        <v>23</v>
      </c>
      <c r="J1470" s="287">
        <v>733.19</v>
      </c>
      <c r="K1470" s="287">
        <v>16863.37</v>
      </c>
      <c r="L1470" s="287" t="s">
        <v>200</v>
      </c>
      <c r="M1470" s="287">
        <v>3372.67</v>
      </c>
      <c r="N1470" s="287">
        <v>20236.04</v>
      </c>
      <c r="O1470" s="288"/>
      <c r="AU1470" s="114"/>
      <c r="AV1470" s="115"/>
      <c r="AW1470" s="112" t="s">
        <v>3662</v>
      </c>
      <c r="AX1470" s="112" t="s">
        <v>1438</v>
      </c>
      <c r="AY1470" s="114"/>
      <c r="BA1470" s="114"/>
    </row>
    <row r="1471" spans="1:53" ht="19.5" x14ac:dyDescent="0.25">
      <c r="A1471" s="280" t="s">
        <v>3663</v>
      </c>
      <c r="B1471" s="281" t="s">
        <v>3664</v>
      </c>
      <c r="C1471" s="282"/>
      <c r="D1471" s="283"/>
      <c r="E1471" s="284" t="s">
        <v>3665</v>
      </c>
      <c r="F1471" s="284"/>
      <c r="G1471" s="284"/>
      <c r="H1471" s="285" t="s">
        <v>526</v>
      </c>
      <c r="I1471" s="303">
        <v>23</v>
      </c>
      <c r="J1471" s="287">
        <v>10837.42</v>
      </c>
      <c r="K1471" s="287">
        <v>249260.66</v>
      </c>
      <c r="L1471" s="287" t="s">
        <v>200</v>
      </c>
      <c r="M1471" s="287">
        <v>49852.13</v>
      </c>
      <c r="N1471" s="287">
        <v>299112.78999999998</v>
      </c>
      <c r="O1471" s="288"/>
      <c r="AU1471" s="114"/>
      <c r="AV1471" s="115"/>
      <c r="AW1471" s="112" t="s">
        <v>3664</v>
      </c>
      <c r="AX1471" s="112" t="s">
        <v>3665</v>
      </c>
      <c r="AY1471" s="114"/>
      <c r="BA1471" s="114"/>
    </row>
    <row r="1472" spans="1:53" ht="15.75" x14ac:dyDescent="0.25">
      <c r="A1472" s="279" t="s">
        <v>3666</v>
      </c>
      <c r="B1472" s="279"/>
      <c r="C1472" s="279"/>
      <c r="D1472" s="279"/>
      <c r="E1472" s="279"/>
      <c r="F1472" s="279"/>
      <c r="G1472" s="279"/>
      <c r="H1472" s="279"/>
      <c r="I1472" s="279"/>
      <c r="J1472" s="279"/>
      <c r="K1472" s="279"/>
      <c r="L1472" s="279"/>
      <c r="M1472" s="279"/>
      <c r="N1472" s="279"/>
      <c r="O1472" s="279"/>
      <c r="AU1472" s="114"/>
      <c r="AV1472" s="115" t="s">
        <v>3666</v>
      </c>
      <c r="AY1472" s="114"/>
      <c r="BA1472" s="114"/>
    </row>
    <row r="1473" spans="1:53" ht="30.75" x14ac:dyDescent="0.25">
      <c r="A1473" s="280" t="s">
        <v>3667</v>
      </c>
      <c r="B1473" s="281" t="s">
        <v>3668</v>
      </c>
      <c r="C1473" s="282"/>
      <c r="D1473" s="283"/>
      <c r="E1473" s="284" t="s">
        <v>3669</v>
      </c>
      <c r="F1473" s="284"/>
      <c r="G1473" s="284"/>
      <c r="H1473" s="285" t="s">
        <v>3670</v>
      </c>
      <c r="I1473" s="292">
        <v>0.40715000000000001</v>
      </c>
      <c r="J1473" s="287">
        <v>393789.27</v>
      </c>
      <c r="K1473" s="287">
        <v>160331.29999999999</v>
      </c>
      <c r="L1473" s="287" t="s">
        <v>200</v>
      </c>
      <c r="M1473" s="287">
        <v>32066.26</v>
      </c>
      <c r="N1473" s="287">
        <v>192397.56</v>
      </c>
      <c r="O1473" s="288"/>
      <c r="AU1473" s="114"/>
      <c r="AV1473" s="115"/>
      <c r="AW1473" s="112" t="s">
        <v>3668</v>
      </c>
      <c r="AX1473" s="112" t="s">
        <v>3669</v>
      </c>
      <c r="AY1473" s="114"/>
      <c r="BA1473" s="114"/>
    </row>
    <row r="1474" spans="1:53" ht="45.75" x14ac:dyDescent="0.25">
      <c r="A1474" s="280" t="s">
        <v>3671</v>
      </c>
      <c r="B1474" s="281" t="s">
        <v>3672</v>
      </c>
      <c r="C1474" s="282"/>
      <c r="D1474" s="283"/>
      <c r="E1474" s="284" t="s">
        <v>3673</v>
      </c>
      <c r="F1474" s="284"/>
      <c r="G1474" s="284"/>
      <c r="H1474" s="285" t="s">
        <v>321</v>
      </c>
      <c r="I1474" s="303">
        <v>110</v>
      </c>
      <c r="J1474" s="287">
        <v>217.7</v>
      </c>
      <c r="K1474" s="287">
        <v>23947</v>
      </c>
      <c r="L1474" s="287" t="s">
        <v>200</v>
      </c>
      <c r="M1474" s="287">
        <v>4789.3999999999996</v>
      </c>
      <c r="N1474" s="287">
        <v>28736.400000000001</v>
      </c>
      <c r="O1474" s="288"/>
      <c r="AU1474" s="114"/>
      <c r="AV1474" s="115"/>
      <c r="AW1474" s="112" t="s">
        <v>3672</v>
      </c>
      <c r="AX1474" s="112" t="s">
        <v>3673</v>
      </c>
      <c r="AY1474" s="114"/>
      <c r="BA1474" s="114"/>
    </row>
    <row r="1475" spans="1:53" ht="30.75" x14ac:dyDescent="0.25">
      <c r="A1475" s="280" t="s">
        <v>3674</v>
      </c>
      <c r="B1475" s="281" t="s">
        <v>3675</v>
      </c>
      <c r="C1475" s="282"/>
      <c r="D1475" s="283"/>
      <c r="E1475" s="284" t="s">
        <v>3676</v>
      </c>
      <c r="F1475" s="284"/>
      <c r="G1475" s="284"/>
      <c r="H1475" s="285" t="s">
        <v>1697</v>
      </c>
      <c r="I1475" s="303">
        <v>30</v>
      </c>
      <c r="J1475" s="287">
        <v>640.11</v>
      </c>
      <c r="K1475" s="287">
        <v>19203.3</v>
      </c>
      <c r="L1475" s="287" t="s">
        <v>200</v>
      </c>
      <c r="M1475" s="287">
        <v>3840.66</v>
      </c>
      <c r="N1475" s="287">
        <v>23043.96</v>
      </c>
      <c r="O1475" s="288"/>
      <c r="AU1475" s="114"/>
      <c r="AV1475" s="115"/>
      <c r="AW1475" s="112" t="s">
        <v>3675</v>
      </c>
      <c r="AX1475" s="112" t="s">
        <v>3676</v>
      </c>
      <c r="AY1475" s="114"/>
      <c r="BA1475" s="114"/>
    </row>
    <row r="1476" spans="1:53" ht="15.75" x14ac:dyDescent="0.25">
      <c r="A1476" s="279" t="s">
        <v>3677</v>
      </c>
      <c r="B1476" s="279"/>
      <c r="C1476" s="279"/>
      <c r="D1476" s="279"/>
      <c r="E1476" s="279"/>
      <c r="F1476" s="279"/>
      <c r="G1476" s="279"/>
      <c r="H1476" s="279"/>
      <c r="I1476" s="279"/>
      <c r="J1476" s="279"/>
      <c r="K1476" s="279"/>
      <c r="L1476" s="279"/>
      <c r="M1476" s="279"/>
      <c r="N1476" s="279"/>
      <c r="O1476" s="279"/>
      <c r="AU1476" s="114"/>
      <c r="AV1476" s="115" t="s">
        <v>3677</v>
      </c>
      <c r="AY1476" s="114"/>
      <c r="BA1476" s="114"/>
    </row>
    <row r="1477" spans="1:53" ht="30.75" x14ac:dyDescent="0.25">
      <c r="A1477" s="280" t="s">
        <v>3678</v>
      </c>
      <c r="B1477" s="281" t="s">
        <v>3679</v>
      </c>
      <c r="C1477" s="282"/>
      <c r="D1477" s="283"/>
      <c r="E1477" s="284" t="s">
        <v>3680</v>
      </c>
      <c r="F1477" s="284"/>
      <c r="G1477" s="284"/>
      <c r="H1477" s="285" t="s">
        <v>3670</v>
      </c>
      <c r="I1477" s="290">
        <v>0.01</v>
      </c>
      <c r="J1477" s="287">
        <v>463579</v>
      </c>
      <c r="K1477" s="287">
        <v>4635.79</v>
      </c>
      <c r="L1477" s="287" t="s">
        <v>200</v>
      </c>
      <c r="M1477" s="287">
        <v>927.16</v>
      </c>
      <c r="N1477" s="287">
        <v>5562.95</v>
      </c>
      <c r="O1477" s="288"/>
      <c r="AU1477" s="114"/>
      <c r="AV1477" s="115"/>
      <c r="AW1477" s="112" t="s">
        <v>3679</v>
      </c>
      <c r="AX1477" s="112" t="s">
        <v>3680</v>
      </c>
      <c r="AY1477" s="114"/>
      <c r="BA1477" s="114"/>
    </row>
    <row r="1478" spans="1:53" ht="45.75" x14ac:dyDescent="0.25">
      <c r="A1478" s="280" t="s">
        <v>3681</v>
      </c>
      <c r="B1478" s="281" t="s">
        <v>3682</v>
      </c>
      <c r="C1478" s="282"/>
      <c r="D1478" s="283"/>
      <c r="E1478" s="284" t="s">
        <v>3683</v>
      </c>
      <c r="F1478" s="284"/>
      <c r="G1478" s="284"/>
      <c r="H1478" s="285" t="s">
        <v>321</v>
      </c>
      <c r="I1478" s="290">
        <v>10.08</v>
      </c>
      <c r="J1478" s="287">
        <v>1330.5</v>
      </c>
      <c r="K1478" s="287">
        <v>13411.44</v>
      </c>
      <c r="L1478" s="287" t="s">
        <v>200</v>
      </c>
      <c r="M1478" s="287">
        <v>2682.29</v>
      </c>
      <c r="N1478" s="287">
        <v>16093.73</v>
      </c>
      <c r="O1478" s="288"/>
      <c r="AU1478" s="114"/>
      <c r="AV1478" s="115"/>
      <c r="AW1478" s="112" t="s">
        <v>3682</v>
      </c>
      <c r="AX1478" s="112" t="s">
        <v>3683</v>
      </c>
      <c r="AY1478" s="114"/>
      <c r="BA1478" s="114"/>
    </row>
    <row r="1479" spans="1:53" ht="15.75" x14ac:dyDescent="0.25">
      <c r="A1479" s="279" t="s">
        <v>3684</v>
      </c>
      <c r="B1479" s="279"/>
      <c r="C1479" s="279"/>
      <c r="D1479" s="279"/>
      <c r="E1479" s="279"/>
      <c r="F1479" s="279"/>
      <c r="G1479" s="279"/>
      <c r="H1479" s="279"/>
      <c r="I1479" s="279"/>
      <c r="J1479" s="279"/>
      <c r="K1479" s="279"/>
      <c r="L1479" s="279"/>
      <c r="M1479" s="279"/>
      <c r="N1479" s="279"/>
      <c r="O1479" s="279"/>
      <c r="AU1479" s="114"/>
      <c r="AV1479" s="115" t="s">
        <v>3684</v>
      </c>
      <c r="AY1479" s="114"/>
      <c r="BA1479" s="114"/>
    </row>
    <row r="1480" spans="1:53" ht="15.75" x14ac:dyDescent="0.25">
      <c r="A1480" s="280" t="s">
        <v>3685</v>
      </c>
      <c r="B1480" s="281" t="s">
        <v>3686</v>
      </c>
      <c r="C1480" s="282"/>
      <c r="D1480" s="283"/>
      <c r="E1480" s="284" t="s">
        <v>3687</v>
      </c>
      <c r="F1480" s="284"/>
      <c r="G1480" s="284"/>
      <c r="H1480" s="285" t="s">
        <v>526</v>
      </c>
      <c r="I1480" s="303">
        <v>135</v>
      </c>
      <c r="J1480" s="287">
        <v>114.45</v>
      </c>
      <c r="K1480" s="287">
        <v>15450.75</v>
      </c>
      <c r="L1480" s="287" t="s">
        <v>200</v>
      </c>
      <c r="M1480" s="287">
        <v>3090.15</v>
      </c>
      <c r="N1480" s="287">
        <v>18540.900000000001</v>
      </c>
      <c r="O1480" s="288"/>
      <c r="AU1480" s="114"/>
      <c r="AV1480" s="115"/>
      <c r="AW1480" s="112" t="s">
        <v>3686</v>
      </c>
      <c r="AX1480" s="112" t="s">
        <v>3687</v>
      </c>
      <c r="AY1480" s="114"/>
      <c r="BA1480" s="114"/>
    </row>
    <row r="1481" spans="1:53" ht="15.75" x14ac:dyDescent="0.25">
      <c r="A1481" s="280" t="s">
        <v>3688</v>
      </c>
      <c r="B1481" s="281" t="s">
        <v>3689</v>
      </c>
      <c r="C1481" s="282"/>
      <c r="D1481" s="283"/>
      <c r="E1481" s="284" t="s">
        <v>3690</v>
      </c>
      <c r="F1481" s="284"/>
      <c r="G1481" s="284"/>
      <c r="H1481" s="285" t="s">
        <v>526</v>
      </c>
      <c r="I1481" s="303">
        <v>10</v>
      </c>
      <c r="J1481" s="287">
        <v>122.28</v>
      </c>
      <c r="K1481" s="287">
        <v>1222.8</v>
      </c>
      <c r="L1481" s="287" t="s">
        <v>200</v>
      </c>
      <c r="M1481" s="287">
        <v>244.56</v>
      </c>
      <c r="N1481" s="287">
        <v>1467.36</v>
      </c>
      <c r="O1481" s="288"/>
      <c r="AU1481" s="114"/>
      <c r="AV1481" s="115"/>
      <c r="AW1481" s="112" t="s">
        <v>3689</v>
      </c>
      <c r="AX1481" s="112" t="s">
        <v>3690</v>
      </c>
      <c r="AY1481" s="114"/>
      <c r="BA1481" s="114"/>
    </row>
    <row r="1482" spans="1:53" ht="15.75" x14ac:dyDescent="0.25">
      <c r="A1482" s="280" t="s">
        <v>3691</v>
      </c>
      <c r="B1482" s="281" t="s">
        <v>3692</v>
      </c>
      <c r="C1482" s="282"/>
      <c r="D1482" s="283"/>
      <c r="E1482" s="284" t="s">
        <v>3693</v>
      </c>
      <c r="F1482" s="284"/>
      <c r="G1482" s="284"/>
      <c r="H1482" s="285" t="s">
        <v>526</v>
      </c>
      <c r="I1482" s="303">
        <v>5</v>
      </c>
      <c r="J1482" s="287">
        <v>125.15</v>
      </c>
      <c r="K1482" s="287">
        <v>625.75</v>
      </c>
      <c r="L1482" s="287" t="s">
        <v>200</v>
      </c>
      <c r="M1482" s="287">
        <v>125.15</v>
      </c>
      <c r="N1482" s="287">
        <v>750.9</v>
      </c>
      <c r="O1482" s="288"/>
      <c r="AU1482" s="114"/>
      <c r="AV1482" s="115"/>
      <c r="AW1482" s="112" t="s">
        <v>3692</v>
      </c>
      <c r="AX1482" s="112" t="s">
        <v>3693</v>
      </c>
      <c r="AY1482" s="114"/>
      <c r="BA1482" s="114"/>
    </row>
    <row r="1483" spans="1:53" ht="15.75" x14ac:dyDescent="0.25">
      <c r="A1483" s="280" t="s">
        <v>3694</v>
      </c>
      <c r="B1483" s="281" t="s">
        <v>3695</v>
      </c>
      <c r="C1483" s="282"/>
      <c r="D1483" s="283"/>
      <c r="E1483" s="284" t="s">
        <v>3696</v>
      </c>
      <c r="F1483" s="284"/>
      <c r="G1483" s="284"/>
      <c r="H1483" s="285" t="s">
        <v>526</v>
      </c>
      <c r="I1483" s="303">
        <v>5</v>
      </c>
      <c r="J1483" s="287">
        <v>1215.56</v>
      </c>
      <c r="K1483" s="287">
        <v>6077.8</v>
      </c>
      <c r="L1483" s="287" t="s">
        <v>200</v>
      </c>
      <c r="M1483" s="287">
        <v>1215.56</v>
      </c>
      <c r="N1483" s="287">
        <v>7293.36</v>
      </c>
      <c r="O1483" s="288"/>
      <c r="AU1483" s="114"/>
      <c r="AV1483" s="115"/>
      <c r="AW1483" s="112" t="s">
        <v>3695</v>
      </c>
      <c r="AX1483" s="112" t="s">
        <v>3696</v>
      </c>
      <c r="AY1483" s="114"/>
      <c r="BA1483" s="114"/>
    </row>
    <row r="1484" spans="1:53" ht="15.75" x14ac:dyDescent="0.25">
      <c r="A1484" s="280" t="s">
        <v>3697</v>
      </c>
      <c r="B1484" s="281" t="s">
        <v>3698</v>
      </c>
      <c r="C1484" s="282"/>
      <c r="D1484" s="283"/>
      <c r="E1484" s="284" t="s">
        <v>3699</v>
      </c>
      <c r="F1484" s="284"/>
      <c r="G1484" s="284"/>
      <c r="H1484" s="285" t="s">
        <v>526</v>
      </c>
      <c r="I1484" s="303">
        <v>10</v>
      </c>
      <c r="J1484" s="287">
        <v>24.73</v>
      </c>
      <c r="K1484" s="287">
        <v>247.3</v>
      </c>
      <c r="L1484" s="287" t="s">
        <v>200</v>
      </c>
      <c r="M1484" s="287">
        <v>49.46</v>
      </c>
      <c r="N1484" s="287">
        <v>296.76</v>
      </c>
      <c r="O1484" s="288"/>
      <c r="AU1484" s="114"/>
      <c r="AV1484" s="115"/>
      <c r="AW1484" s="112" t="s">
        <v>3698</v>
      </c>
      <c r="AX1484" s="112" t="s">
        <v>3699</v>
      </c>
      <c r="AY1484" s="114"/>
      <c r="BA1484" s="114"/>
    </row>
    <row r="1485" spans="1:53" ht="15.75" x14ac:dyDescent="0.25">
      <c r="A1485" s="280" t="s">
        <v>3700</v>
      </c>
      <c r="B1485" s="281" t="s">
        <v>3701</v>
      </c>
      <c r="C1485" s="282"/>
      <c r="D1485" s="283"/>
      <c r="E1485" s="284" t="s">
        <v>3702</v>
      </c>
      <c r="F1485" s="284"/>
      <c r="G1485" s="284"/>
      <c r="H1485" s="285" t="s">
        <v>526</v>
      </c>
      <c r="I1485" s="303">
        <v>5</v>
      </c>
      <c r="J1485" s="287">
        <v>625.54</v>
      </c>
      <c r="K1485" s="287">
        <v>3127.7</v>
      </c>
      <c r="L1485" s="287" t="s">
        <v>200</v>
      </c>
      <c r="M1485" s="287">
        <v>625.54</v>
      </c>
      <c r="N1485" s="287">
        <v>3753.24</v>
      </c>
      <c r="O1485" s="288"/>
      <c r="AU1485" s="114"/>
      <c r="AV1485" s="115"/>
      <c r="AW1485" s="112" t="s">
        <v>3701</v>
      </c>
      <c r="AX1485" s="112" t="s">
        <v>3702</v>
      </c>
      <c r="AY1485" s="114"/>
      <c r="BA1485" s="114"/>
    </row>
    <row r="1486" spans="1:53" ht="15.75" x14ac:dyDescent="0.25">
      <c r="A1486" s="280" t="s">
        <v>3703</v>
      </c>
      <c r="B1486" s="281" t="s">
        <v>3704</v>
      </c>
      <c r="C1486" s="282"/>
      <c r="D1486" s="283"/>
      <c r="E1486" s="284" t="s">
        <v>3705</v>
      </c>
      <c r="F1486" s="284"/>
      <c r="G1486" s="284"/>
      <c r="H1486" s="285" t="s">
        <v>1067</v>
      </c>
      <c r="I1486" s="303">
        <v>1</v>
      </c>
      <c r="J1486" s="287">
        <v>23664.29</v>
      </c>
      <c r="K1486" s="287">
        <v>23664.29</v>
      </c>
      <c r="L1486" s="287" t="s">
        <v>200</v>
      </c>
      <c r="M1486" s="287">
        <v>4732.8599999999997</v>
      </c>
      <c r="N1486" s="287">
        <v>28397.15</v>
      </c>
      <c r="O1486" s="288"/>
      <c r="AU1486" s="114"/>
      <c r="AV1486" s="115"/>
      <c r="AW1486" s="112" t="s">
        <v>3704</v>
      </c>
      <c r="AX1486" s="112" t="s">
        <v>3705</v>
      </c>
      <c r="AY1486" s="114"/>
      <c r="BA1486" s="114"/>
    </row>
    <row r="1487" spans="1:53" ht="15.75" x14ac:dyDescent="0.25">
      <c r="A1487" s="280" t="s">
        <v>3706</v>
      </c>
      <c r="B1487" s="281" t="s">
        <v>3707</v>
      </c>
      <c r="C1487" s="282"/>
      <c r="D1487" s="283"/>
      <c r="E1487" s="284" t="s">
        <v>3708</v>
      </c>
      <c r="F1487" s="284"/>
      <c r="G1487" s="284"/>
      <c r="H1487" s="285" t="s">
        <v>526</v>
      </c>
      <c r="I1487" s="303">
        <v>10</v>
      </c>
      <c r="J1487" s="287">
        <v>360.05</v>
      </c>
      <c r="K1487" s="287">
        <v>3600.5</v>
      </c>
      <c r="L1487" s="287" t="s">
        <v>200</v>
      </c>
      <c r="M1487" s="287">
        <v>720.1</v>
      </c>
      <c r="N1487" s="287">
        <v>4320.6000000000004</v>
      </c>
      <c r="O1487" s="288"/>
      <c r="AU1487" s="114"/>
      <c r="AV1487" s="115"/>
      <c r="AW1487" s="112" t="s">
        <v>3707</v>
      </c>
      <c r="AX1487" s="112" t="s">
        <v>3708</v>
      </c>
      <c r="AY1487" s="114"/>
      <c r="BA1487" s="114"/>
    </row>
    <row r="1488" spans="1:53" ht="30.75" x14ac:dyDescent="0.25">
      <c r="A1488" s="280" t="s">
        <v>3709</v>
      </c>
      <c r="B1488" s="281" t="s">
        <v>3710</v>
      </c>
      <c r="C1488" s="282"/>
      <c r="D1488" s="283"/>
      <c r="E1488" s="284" t="s">
        <v>3711</v>
      </c>
      <c r="F1488" s="284"/>
      <c r="G1488" s="284"/>
      <c r="H1488" s="285" t="s">
        <v>1067</v>
      </c>
      <c r="I1488" s="303">
        <v>3</v>
      </c>
      <c r="J1488" s="287">
        <v>16044.45</v>
      </c>
      <c r="K1488" s="287">
        <v>48133.35</v>
      </c>
      <c r="L1488" s="287" t="s">
        <v>200</v>
      </c>
      <c r="M1488" s="287">
        <v>9626.67</v>
      </c>
      <c r="N1488" s="287">
        <v>57760.02</v>
      </c>
      <c r="O1488" s="288"/>
      <c r="AU1488" s="114"/>
      <c r="AV1488" s="115"/>
      <c r="AW1488" s="112" t="s">
        <v>3710</v>
      </c>
      <c r="AX1488" s="112" t="s">
        <v>3711</v>
      </c>
      <c r="AY1488" s="114"/>
      <c r="BA1488" s="114"/>
    </row>
    <row r="1489" spans="1:53" ht="15.75" x14ac:dyDescent="0.25">
      <c r="A1489" s="280" t="s">
        <v>3712</v>
      </c>
      <c r="B1489" s="281" t="s">
        <v>3713</v>
      </c>
      <c r="C1489" s="282"/>
      <c r="D1489" s="283"/>
      <c r="E1489" s="284" t="s">
        <v>3714</v>
      </c>
      <c r="F1489" s="284"/>
      <c r="G1489" s="284"/>
      <c r="H1489" s="285" t="s">
        <v>526</v>
      </c>
      <c r="I1489" s="303">
        <v>5</v>
      </c>
      <c r="J1489" s="287">
        <v>95.24</v>
      </c>
      <c r="K1489" s="287">
        <v>476.2</v>
      </c>
      <c r="L1489" s="287" t="s">
        <v>200</v>
      </c>
      <c r="M1489" s="287">
        <v>95.24</v>
      </c>
      <c r="N1489" s="287">
        <v>571.44000000000005</v>
      </c>
      <c r="O1489" s="288"/>
      <c r="AU1489" s="114"/>
      <c r="AV1489" s="115"/>
      <c r="AW1489" s="112" t="s">
        <v>3713</v>
      </c>
      <c r="AX1489" s="112" t="s">
        <v>3714</v>
      </c>
      <c r="AY1489" s="114"/>
      <c r="BA1489" s="114"/>
    </row>
    <row r="1490" spans="1:53" ht="15.75" x14ac:dyDescent="0.25">
      <c r="A1490" s="280" t="s">
        <v>3715</v>
      </c>
      <c r="B1490" s="281" t="s">
        <v>3716</v>
      </c>
      <c r="C1490" s="282"/>
      <c r="D1490" s="283"/>
      <c r="E1490" s="284" t="s">
        <v>3717</v>
      </c>
      <c r="F1490" s="284"/>
      <c r="G1490" s="284"/>
      <c r="H1490" s="285" t="s">
        <v>526</v>
      </c>
      <c r="I1490" s="303">
        <v>10</v>
      </c>
      <c r="J1490" s="287">
        <v>145.97999999999999</v>
      </c>
      <c r="K1490" s="287">
        <v>1459.8</v>
      </c>
      <c r="L1490" s="287" t="s">
        <v>200</v>
      </c>
      <c r="M1490" s="287">
        <v>291.95999999999998</v>
      </c>
      <c r="N1490" s="287">
        <v>1751.76</v>
      </c>
      <c r="O1490" s="288"/>
      <c r="AU1490" s="114"/>
      <c r="AV1490" s="115"/>
      <c r="AW1490" s="112" t="s">
        <v>3716</v>
      </c>
      <c r="AX1490" s="112" t="s">
        <v>3717</v>
      </c>
      <c r="AY1490" s="114"/>
      <c r="BA1490" s="114"/>
    </row>
    <row r="1491" spans="1:53" ht="15.75" x14ac:dyDescent="0.25">
      <c r="A1491" s="280" t="s">
        <v>3718</v>
      </c>
      <c r="B1491" s="281" t="s">
        <v>3719</v>
      </c>
      <c r="C1491" s="282"/>
      <c r="D1491" s="283"/>
      <c r="E1491" s="284" t="s">
        <v>3720</v>
      </c>
      <c r="F1491" s="284"/>
      <c r="G1491" s="284"/>
      <c r="H1491" s="285" t="s">
        <v>526</v>
      </c>
      <c r="I1491" s="303">
        <v>11</v>
      </c>
      <c r="J1491" s="287">
        <v>234.43</v>
      </c>
      <c r="K1491" s="287">
        <v>2578.73</v>
      </c>
      <c r="L1491" s="287" t="s">
        <v>200</v>
      </c>
      <c r="M1491" s="287">
        <v>515.75</v>
      </c>
      <c r="N1491" s="287">
        <v>3094.48</v>
      </c>
      <c r="O1491" s="288"/>
      <c r="AU1491" s="114"/>
      <c r="AV1491" s="115"/>
      <c r="AW1491" s="112" t="s">
        <v>3719</v>
      </c>
      <c r="AX1491" s="112" t="s">
        <v>3720</v>
      </c>
      <c r="AY1491" s="114"/>
      <c r="BA1491" s="114"/>
    </row>
    <row r="1492" spans="1:53" ht="15.75" x14ac:dyDescent="0.25">
      <c r="A1492" s="280" t="s">
        <v>3721</v>
      </c>
      <c r="B1492" s="281" t="s">
        <v>3722</v>
      </c>
      <c r="C1492" s="282"/>
      <c r="D1492" s="283"/>
      <c r="E1492" s="284" t="s">
        <v>3723</v>
      </c>
      <c r="F1492" s="284"/>
      <c r="G1492" s="284"/>
      <c r="H1492" s="285" t="s">
        <v>526</v>
      </c>
      <c r="I1492" s="303">
        <v>4</v>
      </c>
      <c r="J1492" s="287">
        <v>139.77000000000001</v>
      </c>
      <c r="K1492" s="287">
        <v>559.08000000000004</v>
      </c>
      <c r="L1492" s="287" t="s">
        <v>200</v>
      </c>
      <c r="M1492" s="287">
        <v>111.82</v>
      </c>
      <c r="N1492" s="287">
        <v>670.9</v>
      </c>
      <c r="O1492" s="288"/>
      <c r="AU1492" s="114"/>
      <c r="AV1492" s="115"/>
      <c r="AW1492" s="112" t="s">
        <v>3722</v>
      </c>
      <c r="AX1492" s="112" t="s">
        <v>3723</v>
      </c>
      <c r="AY1492" s="114"/>
      <c r="BA1492" s="114"/>
    </row>
    <row r="1493" spans="1:53" ht="15.75" x14ac:dyDescent="0.25">
      <c r="A1493" s="279" t="s">
        <v>3724</v>
      </c>
      <c r="B1493" s="279"/>
      <c r="C1493" s="279"/>
      <c r="D1493" s="279"/>
      <c r="E1493" s="279"/>
      <c r="F1493" s="279"/>
      <c r="G1493" s="279"/>
      <c r="H1493" s="279"/>
      <c r="I1493" s="279"/>
      <c r="J1493" s="279"/>
      <c r="K1493" s="279"/>
      <c r="L1493" s="279"/>
      <c r="M1493" s="279"/>
      <c r="N1493" s="279"/>
      <c r="O1493" s="279"/>
      <c r="AU1493" s="114"/>
      <c r="AV1493" s="115" t="s">
        <v>3724</v>
      </c>
      <c r="AY1493" s="114"/>
      <c r="BA1493" s="114"/>
    </row>
    <row r="1494" spans="1:53" ht="15.75" x14ac:dyDescent="0.25">
      <c r="A1494" s="280" t="s">
        <v>3725</v>
      </c>
      <c r="B1494" s="281" t="s">
        <v>3726</v>
      </c>
      <c r="C1494" s="282"/>
      <c r="D1494" s="283"/>
      <c r="E1494" s="284" t="s">
        <v>3727</v>
      </c>
      <c r="F1494" s="284"/>
      <c r="G1494" s="284"/>
      <c r="H1494" s="285" t="s">
        <v>526</v>
      </c>
      <c r="I1494" s="303">
        <v>1</v>
      </c>
      <c r="J1494" s="287">
        <v>2217.08</v>
      </c>
      <c r="K1494" s="287">
        <v>2217.08</v>
      </c>
      <c r="L1494" s="287" t="s">
        <v>200</v>
      </c>
      <c r="M1494" s="287">
        <v>443.42</v>
      </c>
      <c r="N1494" s="287">
        <v>2660.5</v>
      </c>
      <c r="O1494" s="288"/>
      <c r="AU1494" s="114"/>
      <c r="AV1494" s="115"/>
      <c r="AW1494" s="112" t="s">
        <v>3726</v>
      </c>
      <c r="AX1494" s="112" t="s">
        <v>3727</v>
      </c>
      <c r="AY1494" s="114"/>
      <c r="BA1494" s="114"/>
    </row>
    <row r="1495" spans="1:53" ht="15.75" x14ac:dyDescent="0.25">
      <c r="A1495" s="280" t="s">
        <v>3728</v>
      </c>
      <c r="B1495" s="281" t="s">
        <v>3729</v>
      </c>
      <c r="C1495" s="282"/>
      <c r="D1495" s="283"/>
      <c r="E1495" s="284" t="s">
        <v>3730</v>
      </c>
      <c r="F1495" s="284"/>
      <c r="G1495" s="284"/>
      <c r="H1495" s="285" t="s">
        <v>526</v>
      </c>
      <c r="I1495" s="303">
        <v>23</v>
      </c>
      <c r="J1495" s="287">
        <v>492.45</v>
      </c>
      <c r="K1495" s="287">
        <v>11326.35</v>
      </c>
      <c r="L1495" s="287" t="s">
        <v>200</v>
      </c>
      <c r="M1495" s="287">
        <v>2265.27</v>
      </c>
      <c r="N1495" s="287">
        <v>13591.62</v>
      </c>
      <c r="O1495" s="288"/>
      <c r="AU1495" s="114"/>
      <c r="AV1495" s="115"/>
      <c r="AW1495" s="112" t="s">
        <v>3729</v>
      </c>
      <c r="AX1495" s="112" t="s">
        <v>3730</v>
      </c>
      <c r="AY1495" s="114"/>
      <c r="BA1495" s="114"/>
    </row>
    <row r="1496" spans="1:53" ht="15.75" x14ac:dyDescent="0.25">
      <c r="A1496" s="279" t="s">
        <v>3731</v>
      </c>
      <c r="B1496" s="279"/>
      <c r="C1496" s="279"/>
      <c r="D1496" s="279"/>
      <c r="E1496" s="279"/>
      <c r="F1496" s="279"/>
      <c r="G1496" s="279"/>
      <c r="H1496" s="279"/>
      <c r="I1496" s="279"/>
      <c r="J1496" s="279"/>
      <c r="K1496" s="279"/>
      <c r="L1496" s="279"/>
      <c r="M1496" s="279"/>
      <c r="N1496" s="279"/>
      <c r="O1496" s="279"/>
      <c r="AU1496" s="114"/>
      <c r="AV1496" s="115" t="s">
        <v>3731</v>
      </c>
      <c r="AY1496" s="114"/>
      <c r="BA1496" s="114"/>
    </row>
    <row r="1497" spans="1:53" ht="30.75" x14ac:dyDescent="0.25">
      <c r="A1497" s="280" t="s">
        <v>3732</v>
      </c>
      <c r="B1497" s="281" t="s">
        <v>3733</v>
      </c>
      <c r="C1497" s="282"/>
      <c r="D1497" s="283"/>
      <c r="E1497" s="284" t="s">
        <v>3734</v>
      </c>
      <c r="F1497" s="284"/>
      <c r="G1497" s="284"/>
      <c r="H1497" s="285" t="s">
        <v>526</v>
      </c>
      <c r="I1497" s="303">
        <v>12</v>
      </c>
      <c r="J1497" s="287">
        <v>2428.08</v>
      </c>
      <c r="K1497" s="287">
        <v>29136.959999999999</v>
      </c>
      <c r="L1497" s="287" t="s">
        <v>200</v>
      </c>
      <c r="M1497" s="287">
        <v>5827.39</v>
      </c>
      <c r="N1497" s="287">
        <v>34964.35</v>
      </c>
      <c r="O1497" s="288"/>
      <c r="AU1497" s="114"/>
      <c r="AV1497" s="115"/>
      <c r="AW1497" s="112" t="s">
        <v>3733</v>
      </c>
      <c r="AX1497" s="112" t="s">
        <v>3734</v>
      </c>
      <c r="AY1497" s="114"/>
      <c r="BA1497" s="114"/>
    </row>
    <row r="1498" spans="1:53" ht="15.75" x14ac:dyDescent="0.25">
      <c r="A1498" s="280" t="s">
        <v>3735</v>
      </c>
      <c r="B1498" s="281" t="s">
        <v>3736</v>
      </c>
      <c r="C1498" s="282"/>
      <c r="D1498" s="283"/>
      <c r="E1498" s="284" t="s">
        <v>3737</v>
      </c>
      <c r="F1498" s="284"/>
      <c r="G1498" s="284"/>
      <c r="H1498" s="285" t="s">
        <v>526</v>
      </c>
      <c r="I1498" s="303">
        <v>12</v>
      </c>
      <c r="J1498" s="287">
        <v>2185.63</v>
      </c>
      <c r="K1498" s="287">
        <v>26227.56</v>
      </c>
      <c r="L1498" s="287" t="s">
        <v>200</v>
      </c>
      <c r="M1498" s="287">
        <v>5245.51</v>
      </c>
      <c r="N1498" s="287">
        <v>31473.07</v>
      </c>
      <c r="O1498" s="288"/>
      <c r="AU1498" s="114"/>
      <c r="AV1498" s="115"/>
      <c r="AW1498" s="112" t="s">
        <v>3736</v>
      </c>
      <c r="AX1498" s="112" t="s">
        <v>3737</v>
      </c>
      <c r="AY1498" s="114"/>
      <c r="BA1498" s="114"/>
    </row>
    <row r="1499" spans="1:53" ht="15.75" x14ac:dyDescent="0.25">
      <c r="A1499" s="279" t="s">
        <v>3738</v>
      </c>
      <c r="B1499" s="279"/>
      <c r="C1499" s="279"/>
      <c r="D1499" s="279"/>
      <c r="E1499" s="279"/>
      <c r="F1499" s="279"/>
      <c r="G1499" s="279"/>
      <c r="H1499" s="279"/>
      <c r="I1499" s="279"/>
      <c r="J1499" s="279"/>
      <c r="K1499" s="279"/>
      <c r="L1499" s="279"/>
      <c r="M1499" s="279"/>
      <c r="N1499" s="279"/>
      <c r="O1499" s="279"/>
      <c r="AU1499" s="114"/>
      <c r="AV1499" s="115" t="s">
        <v>3738</v>
      </c>
      <c r="AY1499" s="114"/>
      <c r="BA1499" s="114"/>
    </row>
    <row r="1500" spans="1:53" ht="30.75" x14ac:dyDescent="0.25">
      <c r="A1500" s="280" t="s">
        <v>3739</v>
      </c>
      <c r="B1500" s="281" t="s">
        <v>3740</v>
      </c>
      <c r="C1500" s="282"/>
      <c r="D1500" s="283"/>
      <c r="E1500" s="284" t="s">
        <v>3741</v>
      </c>
      <c r="F1500" s="284"/>
      <c r="G1500" s="284"/>
      <c r="H1500" s="285" t="s">
        <v>526</v>
      </c>
      <c r="I1500" s="303">
        <v>2</v>
      </c>
      <c r="J1500" s="287">
        <v>23879.31</v>
      </c>
      <c r="K1500" s="287">
        <v>47758.62</v>
      </c>
      <c r="L1500" s="287" t="s">
        <v>200</v>
      </c>
      <c r="M1500" s="287">
        <v>9551.7199999999993</v>
      </c>
      <c r="N1500" s="287">
        <v>57310.34</v>
      </c>
      <c r="O1500" s="288"/>
      <c r="AU1500" s="114"/>
      <c r="AV1500" s="115"/>
      <c r="AW1500" s="112" t="s">
        <v>3740</v>
      </c>
      <c r="AX1500" s="112" t="s">
        <v>3741</v>
      </c>
      <c r="AY1500" s="114"/>
      <c r="BA1500" s="114"/>
    </row>
    <row r="1501" spans="1:53" ht="19.5" x14ac:dyDescent="0.25">
      <c r="A1501" s="280" t="s">
        <v>3742</v>
      </c>
      <c r="B1501" s="281" t="s">
        <v>3743</v>
      </c>
      <c r="C1501" s="282"/>
      <c r="D1501" s="283"/>
      <c r="E1501" s="284" t="s">
        <v>3744</v>
      </c>
      <c r="F1501" s="284"/>
      <c r="G1501" s="284"/>
      <c r="H1501" s="285" t="s">
        <v>526</v>
      </c>
      <c r="I1501" s="303">
        <v>2</v>
      </c>
      <c r="J1501" s="287">
        <v>22746.74</v>
      </c>
      <c r="K1501" s="287">
        <v>45493.48</v>
      </c>
      <c r="L1501" s="287" t="s">
        <v>200</v>
      </c>
      <c r="M1501" s="287">
        <v>9098.7000000000007</v>
      </c>
      <c r="N1501" s="287">
        <v>54592.18</v>
      </c>
      <c r="O1501" s="288"/>
      <c r="AU1501" s="114"/>
      <c r="AV1501" s="115"/>
      <c r="AW1501" s="112" t="s">
        <v>3743</v>
      </c>
      <c r="AX1501" s="112" t="s">
        <v>3744</v>
      </c>
      <c r="AY1501" s="114"/>
      <c r="BA1501" s="114"/>
    </row>
    <row r="1502" spans="1:53" ht="15.75" x14ac:dyDescent="0.25">
      <c r="A1502" s="280" t="s">
        <v>3745</v>
      </c>
      <c r="B1502" s="281" t="s">
        <v>3746</v>
      </c>
      <c r="C1502" s="282"/>
      <c r="D1502" s="283"/>
      <c r="E1502" s="284" t="s">
        <v>1941</v>
      </c>
      <c r="F1502" s="284"/>
      <c r="G1502" s="284"/>
      <c r="H1502" s="285" t="s">
        <v>1942</v>
      </c>
      <c r="I1502" s="303">
        <v>2</v>
      </c>
      <c r="J1502" s="287">
        <v>25542.69</v>
      </c>
      <c r="K1502" s="287">
        <v>51085.38</v>
      </c>
      <c r="L1502" s="287" t="s">
        <v>200</v>
      </c>
      <c r="M1502" s="287">
        <v>10217.08</v>
      </c>
      <c r="N1502" s="287">
        <v>61302.46</v>
      </c>
      <c r="O1502" s="288"/>
      <c r="AU1502" s="114"/>
      <c r="AV1502" s="115"/>
      <c r="AW1502" s="112" t="s">
        <v>3746</v>
      </c>
      <c r="AX1502" s="112" t="s">
        <v>1941</v>
      </c>
      <c r="AY1502" s="114"/>
      <c r="BA1502" s="114"/>
    </row>
    <row r="1503" spans="1:53" ht="19.5" x14ac:dyDescent="0.25">
      <c r="A1503" s="280" t="s">
        <v>3747</v>
      </c>
      <c r="B1503" s="281" t="s">
        <v>3748</v>
      </c>
      <c r="C1503" s="282"/>
      <c r="D1503" s="283"/>
      <c r="E1503" s="284" t="s">
        <v>3749</v>
      </c>
      <c r="F1503" s="284"/>
      <c r="G1503" s="284"/>
      <c r="H1503" s="285" t="s">
        <v>526</v>
      </c>
      <c r="I1503" s="303">
        <v>2</v>
      </c>
      <c r="J1503" s="287">
        <v>8684</v>
      </c>
      <c r="K1503" s="287">
        <v>17368</v>
      </c>
      <c r="L1503" s="287" t="s">
        <v>200</v>
      </c>
      <c r="M1503" s="287">
        <v>3473.6</v>
      </c>
      <c r="N1503" s="287">
        <v>20841.599999999999</v>
      </c>
      <c r="O1503" s="288"/>
      <c r="AU1503" s="114"/>
      <c r="AV1503" s="115"/>
      <c r="AW1503" s="112" t="s">
        <v>3748</v>
      </c>
      <c r="AX1503" s="112" t="s">
        <v>3749</v>
      </c>
      <c r="AY1503" s="114"/>
      <c r="BA1503" s="114"/>
    </row>
    <row r="1504" spans="1:53" ht="15.75" x14ac:dyDescent="0.25">
      <c r="A1504" s="279" t="s">
        <v>3750</v>
      </c>
      <c r="B1504" s="279"/>
      <c r="C1504" s="279"/>
      <c r="D1504" s="279"/>
      <c r="E1504" s="279"/>
      <c r="F1504" s="279"/>
      <c r="G1504" s="279"/>
      <c r="H1504" s="279"/>
      <c r="I1504" s="279"/>
      <c r="J1504" s="279"/>
      <c r="K1504" s="279"/>
      <c r="L1504" s="279"/>
      <c r="M1504" s="279"/>
      <c r="N1504" s="279"/>
      <c r="O1504" s="279"/>
      <c r="AU1504" s="114"/>
      <c r="AV1504" s="115" t="s">
        <v>3750</v>
      </c>
      <c r="AY1504" s="114"/>
      <c r="BA1504" s="114"/>
    </row>
    <row r="1505" spans="1:53" ht="15.75" x14ac:dyDescent="0.25">
      <c r="A1505" s="280" t="s">
        <v>3751</v>
      </c>
      <c r="B1505" s="281" t="s">
        <v>3752</v>
      </c>
      <c r="C1505" s="282"/>
      <c r="D1505" s="283"/>
      <c r="E1505" s="284" t="s">
        <v>3753</v>
      </c>
      <c r="F1505" s="284"/>
      <c r="G1505" s="284"/>
      <c r="H1505" s="285" t="s">
        <v>511</v>
      </c>
      <c r="I1505" s="303">
        <v>11</v>
      </c>
      <c r="J1505" s="287">
        <v>19621.21</v>
      </c>
      <c r="K1505" s="287">
        <v>215833.31</v>
      </c>
      <c r="L1505" s="287" t="s">
        <v>200</v>
      </c>
      <c r="M1505" s="287">
        <v>43166.66</v>
      </c>
      <c r="N1505" s="287">
        <v>258999.97</v>
      </c>
      <c r="O1505" s="288"/>
      <c r="AU1505" s="114"/>
      <c r="AV1505" s="115"/>
      <c r="AW1505" s="112" t="s">
        <v>3752</v>
      </c>
      <c r="AX1505" s="112" t="s">
        <v>3753</v>
      </c>
      <c r="AY1505" s="114"/>
      <c r="BA1505" s="114"/>
    </row>
    <row r="1506" spans="1:53" ht="30.75" x14ac:dyDescent="0.25">
      <c r="A1506" s="280" t="s">
        <v>3754</v>
      </c>
      <c r="B1506" s="281" t="s">
        <v>3755</v>
      </c>
      <c r="C1506" s="282"/>
      <c r="D1506" s="283"/>
      <c r="E1506" s="284" t="s">
        <v>3756</v>
      </c>
      <c r="F1506" s="284"/>
      <c r="G1506" s="284"/>
      <c r="H1506" s="285" t="s">
        <v>1697</v>
      </c>
      <c r="I1506" s="303">
        <v>110</v>
      </c>
      <c r="J1506" s="287">
        <v>132.07</v>
      </c>
      <c r="K1506" s="287">
        <v>14527.7</v>
      </c>
      <c r="L1506" s="287" t="s">
        <v>200</v>
      </c>
      <c r="M1506" s="287">
        <v>2905.54</v>
      </c>
      <c r="N1506" s="287">
        <v>17433.240000000002</v>
      </c>
      <c r="O1506" s="288"/>
      <c r="AU1506" s="114"/>
      <c r="AV1506" s="115"/>
      <c r="AW1506" s="112" t="s">
        <v>3755</v>
      </c>
      <c r="AX1506" s="112" t="s">
        <v>3756</v>
      </c>
      <c r="AY1506" s="114"/>
      <c r="BA1506" s="114"/>
    </row>
    <row r="1507" spans="1:53" ht="30.75" x14ac:dyDescent="0.25">
      <c r="A1507" s="280" t="s">
        <v>3757</v>
      </c>
      <c r="B1507" s="281" t="s">
        <v>3758</v>
      </c>
      <c r="C1507" s="282"/>
      <c r="D1507" s="283"/>
      <c r="E1507" s="284" t="s">
        <v>3759</v>
      </c>
      <c r="F1507" s="284"/>
      <c r="G1507" s="284"/>
      <c r="H1507" s="285" t="s">
        <v>511</v>
      </c>
      <c r="I1507" s="303">
        <v>11</v>
      </c>
      <c r="J1507" s="287">
        <v>15830.09</v>
      </c>
      <c r="K1507" s="287">
        <v>174130.99</v>
      </c>
      <c r="L1507" s="287" t="s">
        <v>200</v>
      </c>
      <c r="M1507" s="287">
        <v>34826.199999999997</v>
      </c>
      <c r="N1507" s="287">
        <v>208957.19</v>
      </c>
      <c r="O1507" s="288"/>
      <c r="AU1507" s="114"/>
      <c r="AV1507" s="115"/>
      <c r="AW1507" s="112" t="s">
        <v>3758</v>
      </c>
      <c r="AX1507" s="112" t="s">
        <v>3759</v>
      </c>
      <c r="AY1507" s="114"/>
      <c r="BA1507" s="114"/>
    </row>
    <row r="1508" spans="1:53" ht="60.75" x14ac:dyDescent="0.25">
      <c r="A1508" s="280" t="s">
        <v>3760</v>
      </c>
      <c r="B1508" s="281" t="s">
        <v>3761</v>
      </c>
      <c r="C1508" s="282"/>
      <c r="D1508" s="283"/>
      <c r="E1508" s="284" t="s">
        <v>3762</v>
      </c>
      <c r="F1508" s="284"/>
      <c r="G1508" s="284"/>
      <c r="H1508" s="285" t="s">
        <v>3581</v>
      </c>
      <c r="I1508" s="289">
        <v>1.1220000000000001</v>
      </c>
      <c r="J1508" s="287">
        <v>35360.949999999997</v>
      </c>
      <c r="K1508" s="287">
        <v>39674.99</v>
      </c>
      <c r="L1508" s="287" t="s">
        <v>200</v>
      </c>
      <c r="M1508" s="287">
        <v>7935</v>
      </c>
      <c r="N1508" s="287">
        <v>47609.99</v>
      </c>
      <c r="O1508" s="288"/>
      <c r="AU1508" s="114"/>
      <c r="AV1508" s="115"/>
      <c r="AW1508" s="112" t="s">
        <v>3761</v>
      </c>
      <c r="AX1508" s="112" t="s">
        <v>3762</v>
      </c>
      <c r="AY1508" s="114"/>
      <c r="BA1508" s="114"/>
    </row>
    <row r="1509" spans="1:53" ht="45.75" x14ac:dyDescent="0.25">
      <c r="A1509" s="280" t="s">
        <v>3763</v>
      </c>
      <c r="B1509" s="281" t="s">
        <v>3764</v>
      </c>
      <c r="C1509" s="282"/>
      <c r="D1509" s="283"/>
      <c r="E1509" s="284" t="s">
        <v>3765</v>
      </c>
      <c r="F1509" s="284"/>
      <c r="G1509" s="284"/>
      <c r="H1509" s="285" t="s">
        <v>526</v>
      </c>
      <c r="I1509" s="303">
        <v>50</v>
      </c>
      <c r="J1509" s="287">
        <v>4653.51</v>
      </c>
      <c r="K1509" s="287">
        <v>232675.5</v>
      </c>
      <c r="L1509" s="287" t="s">
        <v>200</v>
      </c>
      <c r="M1509" s="287">
        <v>46535.1</v>
      </c>
      <c r="N1509" s="287">
        <v>279210.59999999998</v>
      </c>
      <c r="O1509" s="288"/>
      <c r="AU1509" s="114"/>
      <c r="AV1509" s="115"/>
      <c r="AW1509" s="112" t="s">
        <v>3764</v>
      </c>
      <c r="AX1509" s="112" t="s">
        <v>3765</v>
      </c>
      <c r="AY1509" s="114"/>
      <c r="BA1509" s="114"/>
    </row>
    <row r="1510" spans="1:53" ht="15.75" x14ac:dyDescent="0.25">
      <c r="A1510" s="280" t="s">
        <v>3766</v>
      </c>
      <c r="B1510" s="281" t="s">
        <v>3767</v>
      </c>
      <c r="C1510" s="282"/>
      <c r="D1510" s="283"/>
      <c r="E1510" s="284" t="s">
        <v>3768</v>
      </c>
      <c r="F1510" s="284"/>
      <c r="G1510" s="284"/>
      <c r="H1510" s="285" t="s">
        <v>526</v>
      </c>
      <c r="I1510" s="303">
        <v>50</v>
      </c>
      <c r="J1510" s="287">
        <v>127.12</v>
      </c>
      <c r="K1510" s="287">
        <v>6356</v>
      </c>
      <c r="L1510" s="287" t="s">
        <v>200</v>
      </c>
      <c r="M1510" s="287">
        <v>1271.2</v>
      </c>
      <c r="N1510" s="287">
        <v>7627.2</v>
      </c>
      <c r="O1510" s="288"/>
      <c r="AU1510" s="114"/>
      <c r="AV1510" s="115"/>
      <c r="AW1510" s="112" t="s">
        <v>3767</v>
      </c>
      <c r="AX1510" s="112" t="s">
        <v>3768</v>
      </c>
      <c r="AY1510" s="114"/>
      <c r="BA1510" s="114"/>
    </row>
    <row r="1511" spans="1:53" ht="15.75" x14ac:dyDescent="0.25">
      <c r="A1511" s="293"/>
      <c r="B1511" s="294" t="s">
        <v>3769</v>
      </c>
      <c r="C1511" s="295"/>
      <c r="D1511" s="295"/>
      <c r="E1511" s="295"/>
      <c r="F1511" s="295"/>
      <c r="G1511" s="295"/>
      <c r="H1511" s="295"/>
      <c r="I1511" s="295"/>
      <c r="J1511" s="296"/>
      <c r="K1511" s="297">
        <v>3491822.57</v>
      </c>
      <c r="L1511" s="297" t="s">
        <v>200</v>
      </c>
      <c r="M1511" s="297">
        <v>698364.53</v>
      </c>
      <c r="N1511" s="297">
        <v>4190187.1</v>
      </c>
      <c r="O1511" s="298"/>
      <c r="AU1511" s="114"/>
      <c r="AV1511" s="115"/>
      <c r="AY1511" s="114" t="s">
        <v>3769</v>
      </c>
      <c r="BA1511" s="114"/>
    </row>
    <row r="1512" spans="1:53" ht="15.75" x14ac:dyDescent="0.25">
      <c r="A1512" s="293"/>
      <c r="B1512" s="299" t="s">
        <v>1213</v>
      </c>
      <c r="C1512" s="300"/>
      <c r="D1512" s="300"/>
      <c r="E1512" s="300"/>
      <c r="F1512" s="300"/>
      <c r="G1512" s="300"/>
      <c r="H1512" s="300"/>
      <c r="I1512" s="300"/>
      <c r="J1512" s="301"/>
      <c r="K1512" s="302"/>
      <c r="L1512" s="302"/>
      <c r="M1512" s="302"/>
      <c r="N1512" s="302"/>
      <c r="O1512" s="298"/>
      <c r="AU1512" s="114"/>
      <c r="AV1512" s="115"/>
      <c r="AY1512" s="114"/>
      <c r="AZ1512" s="112" t="s">
        <v>1213</v>
      </c>
      <c r="BA1512" s="114"/>
    </row>
    <row r="1513" spans="1:53" ht="15.75" x14ac:dyDescent="0.25">
      <c r="A1513" s="293"/>
      <c r="B1513" s="299" t="s">
        <v>1214</v>
      </c>
      <c r="C1513" s="300"/>
      <c r="D1513" s="300"/>
      <c r="E1513" s="300"/>
      <c r="F1513" s="300"/>
      <c r="G1513" s="300"/>
      <c r="H1513" s="300"/>
      <c r="I1513" s="300"/>
      <c r="J1513" s="301"/>
      <c r="K1513" s="302">
        <v>3092953.17</v>
      </c>
      <c r="L1513" s="302"/>
      <c r="M1513" s="302"/>
      <c r="N1513" s="302"/>
      <c r="O1513" s="298"/>
      <c r="AU1513" s="114"/>
      <c r="AV1513" s="115"/>
      <c r="AY1513" s="114"/>
      <c r="AZ1513" s="112" t="s">
        <v>1214</v>
      </c>
      <c r="BA1513" s="114"/>
    </row>
    <row r="1514" spans="1:53" ht="15.75" x14ac:dyDescent="0.25">
      <c r="A1514" s="293"/>
      <c r="B1514" s="299" t="s">
        <v>1215</v>
      </c>
      <c r="C1514" s="300"/>
      <c r="D1514" s="300"/>
      <c r="E1514" s="300"/>
      <c r="F1514" s="300"/>
      <c r="G1514" s="300"/>
      <c r="H1514" s="300"/>
      <c r="I1514" s="300"/>
      <c r="J1514" s="301"/>
      <c r="K1514" s="302">
        <v>398869.4</v>
      </c>
      <c r="L1514" s="302"/>
      <c r="M1514" s="302"/>
      <c r="N1514" s="302"/>
      <c r="O1514" s="298"/>
      <c r="AU1514" s="114"/>
      <c r="AV1514" s="115"/>
      <c r="AY1514" s="114"/>
      <c r="AZ1514" s="112" t="s">
        <v>1215</v>
      </c>
      <c r="BA1514" s="114"/>
    </row>
    <row r="1515" spans="1:53" ht="15.75" x14ac:dyDescent="0.25">
      <c r="A1515" s="293"/>
      <c r="B1515" s="299" t="s">
        <v>3770</v>
      </c>
      <c r="C1515" s="300"/>
      <c r="D1515" s="300"/>
      <c r="E1515" s="300"/>
      <c r="F1515" s="300"/>
      <c r="G1515" s="300"/>
      <c r="H1515" s="300"/>
      <c r="I1515" s="300"/>
      <c r="J1515" s="301"/>
      <c r="K1515" s="302">
        <v>698364.53</v>
      </c>
      <c r="L1515" s="302"/>
      <c r="M1515" s="302"/>
      <c r="N1515" s="302"/>
      <c r="O1515" s="298"/>
      <c r="AU1515" s="114"/>
      <c r="AV1515" s="115"/>
      <c r="AY1515" s="114"/>
      <c r="AZ1515" s="112" t="s">
        <v>3770</v>
      </c>
      <c r="BA1515" s="114"/>
    </row>
    <row r="1516" spans="1:53" ht="15.75" x14ac:dyDescent="0.25">
      <c r="A1516" s="293"/>
      <c r="B1516" s="294" t="s">
        <v>192</v>
      </c>
      <c r="C1516" s="295"/>
      <c r="D1516" s="295"/>
      <c r="E1516" s="295"/>
      <c r="F1516" s="295"/>
      <c r="G1516" s="295"/>
      <c r="H1516" s="295"/>
      <c r="I1516" s="295"/>
      <c r="J1516" s="296"/>
      <c r="K1516" s="297">
        <v>4190187.1</v>
      </c>
      <c r="L1516" s="297"/>
      <c r="M1516" s="297"/>
      <c r="N1516" s="297"/>
      <c r="O1516" s="298"/>
      <c r="AU1516" s="114"/>
      <c r="AV1516" s="115"/>
      <c r="AY1516" s="114"/>
      <c r="BA1516" s="114" t="s">
        <v>192</v>
      </c>
    </row>
    <row r="1517" spans="1:53" ht="15.75" x14ac:dyDescent="0.25">
      <c r="A1517" s="278" t="s">
        <v>3771</v>
      </c>
      <c r="B1517" s="278"/>
      <c r="C1517" s="278"/>
      <c r="D1517" s="278"/>
      <c r="E1517" s="278"/>
      <c r="F1517" s="278"/>
      <c r="G1517" s="278"/>
      <c r="H1517" s="278"/>
      <c r="I1517" s="278"/>
      <c r="J1517" s="278"/>
      <c r="K1517" s="278"/>
      <c r="L1517" s="278"/>
      <c r="M1517" s="278"/>
      <c r="N1517" s="278"/>
      <c r="O1517" s="278"/>
      <c r="AU1517" s="114" t="s">
        <v>3771</v>
      </c>
      <c r="AV1517" s="115"/>
      <c r="AY1517" s="114"/>
      <c r="BA1517" s="114"/>
    </row>
    <row r="1518" spans="1:53" ht="15.75" x14ac:dyDescent="0.25">
      <c r="A1518" s="279" t="s">
        <v>3772</v>
      </c>
      <c r="B1518" s="279"/>
      <c r="C1518" s="279"/>
      <c r="D1518" s="279"/>
      <c r="E1518" s="279"/>
      <c r="F1518" s="279"/>
      <c r="G1518" s="279"/>
      <c r="H1518" s="279"/>
      <c r="I1518" s="279"/>
      <c r="J1518" s="279"/>
      <c r="K1518" s="279"/>
      <c r="L1518" s="279"/>
      <c r="M1518" s="279"/>
      <c r="N1518" s="279"/>
      <c r="O1518" s="279"/>
      <c r="AU1518" s="114"/>
      <c r="AV1518" s="115" t="s">
        <v>3772</v>
      </c>
      <c r="AY1518" s="114"/>
      <c r="BA1518" s="114"/>
    </row>
    <row r="1519" spans="1:53" ht="15.75" x14ac:dyDescent="0.25">
      <c r="A1519" s="279" t="s">
        <v>3773</v>
      </c>
      <c r="B1519" s="279"/>
      <c r="C1519" s="279"/>
      <c r="D1519" s="279"/>
      <c r="E1519" s="279"/>
      <c r="F1519" s="279"/>
      <c r="G1519" s="279"/>
      <c r="H1519" s="279"/>
      <c r="I1519" s="279"/>
      <c r="J1519" s="279"/>
      <c r="K1519" s="279"/>
      <c r="L1519" s="279"/>
      <c r="M1519" s="279"/>
      <c r="N1519" s="279"/>
      <c r="O1519" s="279"/>
      <c r="AU1519" s="114"/>
      <c r="AV1519" s="115" t="s">
        <v>3773</v>
      </c>
      <c r="AY1519" s="114"/>
      <c r="BA1519" s="114"/>
    </row>
    <row r="1520" spans="1:53" ht="45.75" x14ac:dyDescent="0.25">
      <c r="A1520" s="280" t="s">
        <v>3774</v>
      </c>
      <c r="B1520" s="281" t="s">
        <v>3775</v>
      </c>
      <c r="C1520" s="282"/>
      <c r="D1520" s="283"/>
      <c r="E1520" s="284" t="s">
        <v>3776</v>
      </c>
      <c r="F1520" s="284"/>
      <c r="G1520" s="284"/>
      <c r="H1520" s="285" t="s">
        <v>3777</v>
      </c>
      <c r="I1520" s="292">
        <v>0.25063999999999997</v>
      </c>
      <c r="J1520" s="287">
        <v>108284.43</v>
      </c>
      <c r="K1520" s="287">
        <v>27140.41</v>
      </c>
      <c r="L1520" s="287" t="s">
        <v>200</v>
      </c>
      <c r="M1520" s="287">
        <v>5428.08</v>
      </c>
      <c r="N1520" s="287">
        <v>32568.49</v>
      </c>
      <c r="O1520" s="288"/>
      <c r="AU1520" s="114"/>
      <c r="AV1520" s="115"/>
      <c r="AW1520" s="112" t="s">
        <v>3775</v>
      </c>
      <c r="AX1520" s="112" t="s">
        <v>3776</v>
      </c>
      <c r="AY1520" s="114"/>
      <c r="BA1520" s="114"/>
    </row>
    <row r="1521" spans="1:53" ht="30.75" x14ac:dyDescent="0.25">
      <c r="A1521" s="280" t="s">
        <v>3778</v>
      </c>
      <c r="B1521" s="281" t="s">
        <v>3779</v>
      </c>
      <c r="C1521" s="282"/>
      <c r="D1521" s="283"/>
      <c r="E1521" s="284" t="s">
        <v>3780</v>
      </c>
      <c r="F1521" s="284"/>
      <c r="G1521" s="284"/>
      <c r="H1521" s="285" t="s">
        <v>3777</v>
      </c>
      <c r="I1521" s="292">
        <v>0.25063999999999997</v>
      </c>
      <c r="J1521" s="287">
        <v>4376.76</v>
      </c>
      <c r="K1521" s="287">
        <v>1096.99</v>
      </c>
      <c r="L1521" s="287" t="s">
        <v>200</v>
      </c>
      <c r="M1521" s="287">
        <v>219.4</v>
      </c>
      <c r="N1521" s="287">
        <v>1316.39</v>
      </c>
      <c r="O1521" s="288"/>
      <c r="AU1521" s="114"/>
      <c r="AV1521" s="115"/>
      <c r="AW1521" s="112" t="s">
        <v>3779</v>
      </c>
      <c r="AX1521" s="112" t="s">
        <v>3780</v>
      </c>
      <c r="AY1521" s="114"/>
      <c r="BA1521" s="114"/>
    </row>
    <row r="1522" spans="1:53" ht="30.75" x14ac:dyDescent="0.25">
      <c r="A1522" s="280" t="s">
        <v>3781</v>
      </c>
      <c r="B1522" s="281" t="s">
        <v>3782</v>
      </c>
      <c r="C1522" s="282"/>
      <c r="D1522" s="283"/>
      <c r="E1522" s="284" t="s">
        <v>3783</v>
      </c>
      <c r="F1522" s="284"/>
      <c r="G1522" s="284"/>
      <c r="H1522" s="285" t="s">
        <v>199</v>
      </c>
      <c r="I1522" s="304">
        <v>57.296303999999999</v>
      </c>
      <c r="J1522" s="287">
        <v>1766.23</v>
      </c>
      <c r="K1522" s="287">
        <v>101198.45</v>
      </c>
      <c r="L1522" s="287" t="s">
        <v>200</v>
      </c>
      <c r="M1522" s="287">
        <v>20239.689999999999</v>
      </c>
      <c r="N1522" s="287">
        <v>121438.14</v>
      </c>
      <c r="O1522" s="288"/>
      <c r="AU1522" s="114"/>
      <c r="AV1522" s="115"/>
      <c r="AW1522" s="112" t="s">
        <v>3782</v>
      </c>
      <c r="AX1522" s="112" t="s">
        <v>3783</v>
      </c>
      <c r="AY1522" s="114"/>
      <c r="BA1522" s="114"/>
    </row>
    <row r="1523" spans="1:53" ht="15.75" x14ac:dyDescent="0.25">
      <c r="A1523" s="280" t="s">
        <v>3784</v>
      </c>
      <c r="B1523" s="281" t="s">
        <v>3785</v>
      </c>
      <c r="C1523" s="282"/>
      <c r="D1523" s="283"/>
      <c r="E1523" s="284" t="s">
        <v>3786</v>
      </c>
      <c r="F1523" s="284"/>
      <c r="G1523" s="284"/>
      <c r="H1523" s="285" t="s">
        <v>218</v>
      </c>
      <c r="I1523" s="289">
        <v>0.20100000000000001</v>
      </c>
      <c r="J1523" s="287">
        <v>1889.75</v>
      </c>
      <c r="K1523" s="287">
        <v>379.84</v>
      </c>
      <c r="L1523" s="287" t="s">
        <v>200</v>
      </c>
      <c r="M1523" s="287">
        <v>75.97</v>
      </c>
      <c r="N1523" s="287">
        <v>455.81</v>
      </c>
      <c r="O1523" s="288"/>
      <c r="AU1523" s="114"/>
      <c r="AV1523" s="115"/>
      <c r="AW1523" s="112" t="s">
        <v>3785</v>
      </c>
      <c r="AX1523" s="112" t="s">
        <v>3786</v>
      </c>
      <c r="AY1523" s="114"/>
      <c r="BA1523" s="114"/>
    </row>
    <row r="1524" spans="1:53" ht="15.75" x14ac:dyDescent="0.25">
      <c r="A1524" s="280" t="s">
        <v>3787</v>
      </c>
      <c r="B1524" s="281" t="s">
        <v>3788</v>
      </c>
      <c r="C1524" s="282"/>
      <c r="D1524" s="283"/>
      <c r="E1524" s="284" t="s">
        <v>3789</v>
      </c>
      <c r="F1524" s="284"/>
      <c r="G1524" s="284"/>
      <c r="H1524" s="285" t="s">
        <v>218</v>
      </c>
      <c r="I1524" s="292">
        <v>0.20702999999999999</v>
      </c>
      <c r="J1524" s="287">
        <v>22619.72</v>
      </c>
      <c r="K1524" s="287">
        <v>4682.96</v>
      </c>
      <c r="L1524" s="287" t="s">
        <v>200</v>
      </c>
      <c r="M1524" s="287">
        <v>936.59</v>
      </c>
      <c r="N1524" s="287">
        <v>5619.55</v>
      </c>
      <c r="O1524" s="288"/>
      <c r="AU1524" s="114"/>
      <c r="AV1524" s="115"/>
      <c r="AW1524" s="112" t="s">
        <v>3788</v>
      </c>
      <c r="AX1524" s="112" t="s">
        <v>3789</v>
      </c>
      <c r="AY1524" s="114"/>
      <c r="BA1524" s="114"/>
    </row>
    <row r="1525" spans="1:53" ht="45.75" x14ac:dyDescent="0.25">
      <c r="A1525" s="280" t="s">
        <v>3790</v>
      </c>
      <c r="B1525" s="281" t="s">
        <v>3791</v>
      </c>
      <c r="C1525" s="282"/>
      <c r="D1525" s="283"/>
      <c r="E1525" s="284" t="s">
        <v>3792</v>
      </c>
      <c r="F1525" s="284"/>
      <c r="G1525" s="284"/>
      <c r="H1525" s="285" t="s">
        <v>3777</v>
      </c>
      <c r="I1525" s="292">
        <v>0.25063999999999997</v>
      </c>
      <c r="J1525" s="287">
        <v>167852.1</v>
      </c>
      <c r="K1525" s="287">
        <v>42070.45</v>
      </c>
      <c r="L1525" s="287" t="s">
        <v>200</v>
      </c>
      <c r="M1525" s="287">
        <v>8414.09</v>
      </c>
      <c r="N1525" s="287">
        <v>50484.54</v>
      </c>
      <c r="O1525" s="288"/>
      <c r="AU1525" s="114"/>
      <c r="AV1525" s="115"/>
      <c r="AW1525" s="112" t="s">
        <v>3791</v>
      </c>
      <c r="AX1525" s="112" t="s">
        <v>3792</v>
      </c>
      <c r="AY1525" s="114"/>
      <c r="BA1525" s="114"/>
    </row>
    <row r="1526" spans="1:53" ht="45.75" x14ac:dyDescent="0.25">
      <c r="A1526" s="280" t="s">
        <v>3793</v>
      </c>
      <c r="B1526" s="281" t="s">
        <v>3794</v>
      </c>
      <c r="C1526" s="282"/>
      <c r="D1526" s="283"/>
      <c r="E1526" s="284" t="s">
        <v>3795</v>
      </c>
      <c r="F1526" s="284"/>
      <c r="G1526" s="284"/>
      <c r="H1526" s="285" t="s">
        <v>218</v>
      </c>
      <c r="I1526" s="291">
        <v>23.184200000000001</v>
      </c>
      <c r="J1526" s="287">
        <v>5388.26</v>
      </c>
      <c r="K1526" s="287">
        <v>124922.5</v>
      </c>
      <c r="L1526" s="287" t="s">
        <v>200</v>
      </c>
      <c r="M1526" s="287">
        <v>24984.5</v>
      </c>
      <c r="N1526" s="287">
        <v>149907</v>
      </c>
      <c r="O1526" s="288"/>
      <c r="AU1526" s="114"/>
      <c r="AV1526" s="115"/>
      <c r="AW1526" s="112" t="s">
        <v>3794</v>
      </c>
      <c r="AX1526" s="112" t="s">
        <v>3795</v>
      </c>
      <c r="AY1526" s="114"/>
      <c r="BA1526" s="114"/>
    </row>
    <row r="1527" spans="1:53" ht="15.75" x14ac:dyDescent="0.25">
      <c r="A1527" s="280" t="s">
        <v>3796</v>
      </c>
      <c r="B1527" s="281" t="s">
        <v>3797</v>
      </c>
      <c r="C1527" s="282"/>
      <c r="D1527" s="283"/>
      <c r="E1527" s="284" t="s">
        <v>3789</v>
      </c>
      <c r="F1527" s="284"/>
      <c r="G1527" s="284"/>
      <c r="H1527" s="285" t="s">
        <v>218</v>
      </c>
      <c r="I1527" s="304">
        <v>2.7070000000000002E-3</v>
      </c>
      <c r="J1527" s="287">
        <v>22622.83</v>
      </c>
      <c r="K1527" s="287">
        <v>61.24</v>
      </c>
      <c r="L1527" s="287" t="s">
        <v>200</v>
      </c>
      <c r="M1527" s="287">
        <v>12.25</v>
      </c>
      <c r="N1527" s="287">
        <v>73.489999999999995</v>
      </c>
      <c r="O1527" s="288"/>
      <c r="AU1527" s="114"/>
      <c r="AV1527" s="115"/>
      <c r="AW1527" s="112" t="s">
        <v>3797</v>
      </c>
      <c r="AX1527" s="112" t="s">
        <v>3789</v>
      </c>
      <c r="AY1527" s="114"/>
      <c r="BA1527" s="114"/>
    </row>
    <row r="1528" spans="1:53" ht="45.75" x14ac:dyDescent="0.25">
      <c r="A1528" s="280" t="s">
        <v>3798</v>
      </c>
      <c r="B1528" s="281" t="s">
        <v>3799</v>
      </c>
      <c r="C1528" s="282"/>
      <c r="D1528" s="283"/>
      <c r="E1528" s="284" t="s">
        <v>3800</v>
      </c>
      <c r="F1528" s="284"/>
      <c r="G1528" s="284"/>
      <c r="H1528" s="285" t="s">
        <v>3777</v>
      </c>
      <c r="I1528" s="292">
        <v>0.25063999999999997</v>
      </c>
      <c r="J1528" s="287">
        <v>980.13</v>
      </c>
      <c r="K1528" s="287">
        <v>245.66</v>
      </c>
      <c r="L1528" s="287" t="s">
        <v>200</v>
      </c>
      <c r="M1528" s="287">
        <v>49.13</v>
      </c>
      <c r="N1528" s="287">
        <v>294.79000000000002</v>
      </c>
      <c r="O1528" s="288"/>
      <c r="AU1528" s="114"/>
      <c r="AV1528" s="115"/>
      <c r="AW1528" s="112" t="s">
        <v>3799</v>
      </c>
      <c r="AX1528" s="112" t="s">
        <v>3800</v>
      </c>
      <c r="AY1528" s="114"/>
      <c r="BA1528" s="114"/>
    </row>
    <row r="1529" spans="1:53" ht="45.75" x14ac:dyDescent="0.25">
      <c r="A1529" s="280" t="s">
        <v>3801</v>
      </c>
      <c r="B1529" s="281" t="s">
        <v>3802</v>
      </c>
      <c r="C1529" s="282"/>
      <c r="D1529" s="283"/>
      <c r="E1529" s="284" t="s">
        <v>3795</v>
      </c>
      <c r="F1529" s="284"/>
      <c r="G1529" s="284"/>
      <c r="H1529" s="285" t="s">
        <v>218</v>
      </c>
      <c r="I1529" s="304">
        <v>11.629695999999999</v>
      </c>
      <c r="J1529" s="287">
        <v>5388.25</v>
      </c>
      <c r="K1529" s="287">
        <v>62663.71</v>
      </c>
      <c r="L1529" s="287" t="s">
        <v>200</v>
      </c>
      <c r="M1529" s="287">
        <v>12532.74</v>
      </c>
      <c r="N1529" s="287">
        <v>75196.45</v>
      </c>
      <c r="O1529" s="288"/>
      <c r="AU1529" s="114"/>
      <c r="AV1529" s="115"/>
      <c r="AW1529" s="112" t="s">
        <v>3802</v>
      </c>
      <c r="AX1529" s="112" t="s">
        <v>3795</v>
      </c>
      <c r="AY1529" s="114"/>
      <c r="BA1529" s="114"/>
    </row>
    <row r="1530" spans="1:53" ht="15.75" x14ac:dyDescent="0.25">
      <c r="A1530" s="280" t="s">
        <v>3803</v>
      </c>
      <c r="B1530" s="281" t="s">
        <v>3804</v>
      </c>
      <c r="C1530" s="282"/>
      <c r="D1530" s="283"/>
      <c r="E1530" s="284" t="s">
        <v>3789</v>
      </c>
      <c r="F1530" s="284"/>
      <c r="G1530" s="284"/>
      <c r="H1530" s="285" t="s">
        <v>218</v>
      </c>
      <c r="I1530" s="304">
        <v>1.4040000000000001E-3</v>
      </c>
      <c r="J1530" s="287">
        <v>22606.84</v>
      </c>
      <c r="K1530" s="287">
        <v>31.74</v>
      </c>
      <c r="L1530" s="287" t="s">
        <v>200</v>
      </c>
      <c r="M1530" s="287">
        <v>6.35</v>
      </c>
      <c r="N1530" s="287">
        <v>38.090000000000003</v>
      </c>
      <c r="O1530" s="288"/>
      <c r="AU1530" s="114"/>
      <c r="AV1530" s="115"/>
      <c r="AW1530" s="112" t="s">
        <v>3804</v>
      </c>
      <c r="AX1530" s="112" t="s">
        <v>3789</v>
      </c>
      <c r="AY1530" s="114"/>
      <c r="BA1530" s="114"/>
    </row>
    <row r="1531" spans="1:53" ht="15.75" x14ac:dyDescent="0.25">
      <c r="A1531" s="280" t="s">
        <v>3805</v>
      </c>
      <c r="B1531" s="281" t="s">
        <v>3806</v>
      </c>
      <c r="C1531" s="282"/>
      <c r="D1531" s="283"/>
      <c r="E1531" s="284" t="s">
        <v>3786</v>
      </c>
      <c r="F1531" s="284"/>
      <c r="G1531" s="284"/>
      <c r="H1531" s="285" t="s">
        <v>218</v>
      </c>
      <c r="I1531" s="289">
        <v>7.4999999999999997E-2</v>
      </c>
      <c r="J1531" s="287">
        <v>1890</v>
      </c>
      <c r="K1531" s="287">
        <v>141.75</v>
      </c>
      <c r="L1531" s="287" t="s">
        <v>200</v>
      </c>
      <c r="M1531" s="287">
        <v>28.35</v>
      </c>
      <c r="N1531" s="287">
        <v>170.1</v>
      </c>
      <c r="O1531" s="288"/>
      <c r="AU1531" s="114"/>
      <c r="AV1531" s="115"/>
      <c r="AW1531" s="112" t="s">
        <v>3806</v>
      </c>
      <c r="AX1531" s="112" t="s">
        <v>3786</v>
      </c>
      <c r="AY1531" s="114"/>
      <c r="BA1531" s="114"/>
    </row>
    <row r="1532" spans="1:53" ht="15.75" x14ac:dyDescent="0.25">
      <c r="A1532" s="280" t="s">
        <v>3807</v>
      </c>
      <c r="B1532" s="281" t="s">
        <v>3808</v>
      </c>
      <c r="C1532" s="282"/>
      <c r="D1532" s="283"/>
      <c r="E1532" s="284" t="s">
        <v>3789</v>
      </c>
      <c r="F1532" s="284"/>
      <c r="G1532" s="284"/>
      <c r="H1532" s="285" t="s">
        <v>218</v>
      </c>
      <c r="I1532" s="292">
        <v>7.7249999999999999E-2</v>
      </c>
      <c r="J1532" s="287">
        <v>22619.81</v>
      </c>
      <c r="K1532" s="287">
        <v>1747.38</v>
      </c>
      <c r="L1532" s="287" t="s">
        <v>200</v>
      </c>
      <c r="M1532" s="287">
        <v>349.48</v>
      </c>
      <c r="N1532" s="287">
        <v>2096.86</v>
      </c>
      <c r="O1532" s="288"/>
      <c r="AU1532" s="114"/>
      <c r="AV1532" s="115"/>
      <c r="AW1532" s="112" t="s">
        <v>3808</v>
      </c>
      <c r="AX1532" s="112" t="s">
        <v>3789</v>
      </c>
      <c r="AY1532" s="114"/>
      <c r="BA1532" s="114"/>
    </row>
    <row r="1533" spans="1:53" ht="45.75" x14ac:dyDescent="0.25">
      <c r="A1533" s="280" t="s">
        <v>3809</v>
      </c>
      <c r="B1533" s="281" t="s">
        <v>3810</v>
      </c>
      <c r="C1533" s="282"/>
      <c r="D1533" s="283"/>
      <c r="E1533" s="284" t="s">
        <v>3811</v>
      </c>
      <c r="F1533" s="284"/>
      <c r="G1533" s="284"/>
      <c r="H1533" s="285" t="s">
        <v>3777</v>
      </c>
      <c r="I1533" s="292">
        <v>0.25063999999999997</v>
      </c>
      <c r="J1533" s="287">
        <v>170643.11</v>
      </c>
      <c r="K1533" s="287">
        <v>42769.99</v>
      </c>
      <c r="L1533" s="287" t="s">
        <v>200</v>
      </c>
      <c r="M1533" s="287">
        <v>8554</v>
      </c>
      <c r="N1533" s="287">
        <v>51323.99</v>
      </c>
      <c r="O1533" s="288"/>
      <c r="AU1533" s="114"/>
      <c r="AV1533" s="115"/>
      <c r="AW1533" s="112" t="s">
        <v>3810</v>
      </c>
      <c r="AX1533" s="112" t="s">
        <v>3811</v>
      </c>
      <c r="AY1533" s="114"/>
      <c r="BA1533" s="114"/>
    </row>
    <row r="1534" spans="1:53" ht="45.75" x14ac:dyDescent="0.25">
      <c r="A1534" s="280" t="s">
        <v>3812</v>
      </c>
      <c r="B1534" s="281" t="s">
        <v>3813</v>
      </c>
      <c r="C1534" s="282"/>
      <c r="D1534" s="283"/>
      <c r="E1534" s="284" t="s">
        <v>3814</v>
      </c>
      <c r="F1534" s="284"/>
      <c r="G1534" s="284"/>
      <c r="H1534" s="285" t="s">
        <v>218</v>
      </c>
      <c r="I1534" s="304">
        <v>24.211824</v>
      </c>
      <c r="J1534" s="287">
        <v>6198.04</v>
      </c>
      <c r="K1534" s="287">
        <v>150065.85</v>
      </c>
      <c r="L1534" s="287" t="s">
        <v>200</v>
      </c>
      <c r="M1534" s="287">
        <v>30013.17</v>
      </c>
      <c r="N1534" s="287">
        <v>180079.02</v>
      </c>
      <c r="O1534" s="288"/>
      <c r="AU1534" s="114"/>
      <c r="AV1534" s="115"/>
      <c r="AW1534" s="112" t="s">
        <v>3813</v>
      </c>
      <c r="AX1534" s="112" t="s">
        <v>3814</v>
      </c>
      <c r="AY1534" s="114"/>
      <c r="BA1534" s="114"/>
    </row>
    <row r="1535" spans="1:53" ht="15.75" x14ac:dyDescent="0.25">
      <c r="A1535" s="280" t="s">
        <v>3815</v>
      </c>
      <c r="B1535" s="281" t="s">
        <v>3816</v>
      </c>
      <c r="C1535" s="282"/>
      <c r="D1535" s="283"/>
      <c r="E1535" s="284" t="s">
        <v>3789</v>
      </c>
      <c r="F1535" s="284"/>
      <c r="G1535" s="284"/>
      <c r="H1535" s="285" t="s">
        <v>218</v>
      </c>
      <c r="I1535" s="304">
        <v>2.7070000000000002E-3</v>
      </c>
      <c r="J1535" s="287">
        <v>22622.83</v>
      </c>
      <c r="K1535" s="287">
        <v>61.24</v>
      </c>
      <c r="L1535" s="287" t="s">
        <v>200</v>
      </c>
      <c r="M1535" s="287">
        <v>12.25</v>
      </c>
      <c r="N1535" s="287">
        <v>73.489999999999995</v>
      </c>
      <c r="O1535" s="288"/>
      <c r="AU1535" s="114"/>
      <c r="AV1535" s="115"/>
      <c r="AW1535" s="112" t="s">
        <v>3816</v>
      </c>
      <c r="AX1535" s="112" t="s">
        <v>3789</v>
      </c>
      <c r="AY1535" s="114"/>
      <c r="BA1535" s="114"/>
    </row>
    <row r="1536" spans="1:53" ht="15.75" x14ac:dyDescent="0.25">
      <c r="A1536" s="279" t="s">
        <v>643</v>
      </c>
      <c r="B1536" s="279"/>
      <c r="C1536" s="279"/>
      <c r="D1536" s="279"/>
      <c r="E1536" s="279"/>
      <c r="F1536" s="279"/>
      <c r="G1536" s="279"/>
      <c r="H1536" s="279"/>
      <c r="I1536" s="279"/>
      <c r="J1536" s="279"/>
      <c r="K1536" s="279"/>
      <c r="L1536" s="279"/>
      <c r="M1536" s="279"/>
      <c r="N1536" s="279"/>
      <c r="O1536" s="279"/>
      <c r="AU1536" s="114"/>
      <c r="AV1536" s="115" t="s">
        <v>643</v>
      </c>
      <c r="AY1536" s="114"/>
      <c r="BA1536" s="114"/>
    </row>
    <row r="1537" spans="1:53" ht="30.75" x14ac:dyDescent="0.25">
      <c r="A1537" s="280" t="s">
        <v>3817</v>
      </c>
      <c r="B1537" s="281" t="s">
        <v>3818</v>
      </c>
      <c r="C1537" s="282"/>
      <c r="D1537" s="283"/>
      <c r="E1537" s="284" t="s">
        <v>3819</v>
      </c>
      <c r="F1537" s="284"/>
      <c r="G1537" s="284"/>
      <c r="H1537" s="285" t="s">
        <v>230</v>
      </c>
      <c r="I1537" s="289">
        <v>1.6639999999999999</v>
      </c>
      <c r="J1537" s="287">
        <v>47048.28</v>
      </c>
      <c r="K1537" s="287">
        <v>78288.34</v>
      </c>
      <c r="L1537" s="287" t="s">
        <v>200</v>
      </c>
      <c r="M1537" s="287">
        <v>15657.67</v>
      </c>
      <c r="N1537" s="287">
        <v>93946.01</v>
      </c>
      <c r="O1537" s="288"/>
      <c r="AU1537" s="114"/>
      <c r="AV1537" s="115"/>
      <c r="AW1537" s="112" t="s">
        <v>3818</v>
      </c>
      <c r="AX1537" s="112" t="s">
        <v>3819</v>
      </c>
      <c r="AY1537" s="114"/>
      <c r="BA1537" s="114"/>
    </row>
    <row r="1538" spans="1:53" ht="45.75" x14ac:dyDescent="0.25">
      <c r="A1538" s="280" t="s">
        <v>3820</v>
      </c>
      <c r="B1538" s="281" t="s">
        <v>3821</v>
      </c>
      <c r="C1538" s="282"/>
      <c r="D1538" s="283"/>
      <c r="E1538" s="284" t="s">
        <v>3822</v>
      </c>
      <c r="F1538" s="284"/>
      <c r="G1538" s="284"/>
      <c r="H1538" s="285" t="s">
        <v>230</v>
      </c>
      <c r="I1538" s="289">
        <v>-1.6639999999999999</v>
      </c>
      <c r="J1538" s="287">
        <v>2120.3200000000002</v>
      </c>
      <c r="K1538" s="287">
        <v>-3528.21</v>
      </c>
      <c r="L1538" s="287" t="s">
        <v>200</v>
      </c>
      <c r="M1538" s="287">
        <v>-705.64</v>
      </c>
      <c r="N1538" s="287">
        <v>-4233.8500000000004</v>
      </c>
      <c r="O1538" s="288"/>
      <c r="AU1538" s="114"/>
      <c r="AV1538" s="115"/>
      <c r="AW1538" s="112" t="s">
        <v>3821</v>
      </c>
      <c r="AX1538" s="112" t="s">
        <v>3822</v>
      </c>
      <c r="AY1538" s="114"/>
      <c r="BA1538" s="114"/>
    </row>
    <row r="1539" spans="1:53" ht="30.75" x14ac:dyDescent="0.25">
      <c r="A1539" s="280" t="s">
        <v>3823</v>
      </c>
      <c r="B1539" s="281" t="s">
        <v>3824</v>
      </c>
      <c r="C1539" s="282"/>
      <c r="D1539" s="283"/>
      <c r="E1539" s="284" t="s">
        <v>3825</v>
      </c>
      <c r="F1539" s="284"/>
      <c r="G1539" s="284"/>
      <c r="H1539" s="285" t="s">
        <v>199</v>
      </c>
      <c r="I1539" s="291">
        <v>20.9664</v>
      </c>
      <c r="J1539" s="287">
        <v>1616.9</v>
      </c>
      <c r="K1539" s="287">
        <v>33900.57</v>
      </c>
      <c r="L1539" s="287" t="s">
        <v>200</v>
      </c>
      <c r="M1539" s="287">
        <v>6780.11</v>
      </c>
      <c r="N1539" s="287">
        <v>40680.68</v>
      </c>
      <c r="O1539" s="288"/>
      <c r="AU1539" s="114"/>
      <c r="AV1539" s="115"/>
      <c r="AW1539" s="112" t="s">
        <v>3824</v>
      </c>
      <c r="AX1539" s="112" t="s">
        <v>3825</v>
      </c>
      <c r="AY1539" s="114"/>
      <c r="BA1539" s="114"/>
    </row>
    <row r="1540" spans="1:53" ht="15.75" x14ac:dyDescent="0.25">
      <c r="A1540" s="280" t="s">
        <v>3826</v>
      </c>
      <c r="B1540" s="281" t="s">
        <v>3827</v>
      </c>
      <c r="C1540" s="282"/>
      <c r="D1540" s="283"/>
      <c r="E1540" s="284" t="s">
        <v>3828</v>
      </c>
      <c r="F1540" s="284"/>
      <c r="G1540" s="284"/>
      <c r="H1540" s="285" t="s">
        <v>3829</v>
      </c>
      <c r="I1540" s="291">
        <v>0.16639999999999999</v>
      </c>
      <c r="J1540" s="287">
        <v>279617.78999999998</v>
      </c>
      <c r="K1540" s="287">
        <v>46528.4</v>
      </c>
      <c r="L1540" s="287" t="s">
        <v>200</v>
      </c>
      <c r="M1540" s="287">
        <v>9305.68</v>
      </c>
      <c r="N1540" s="287">
        <v>55834.080000000002</v>
      </c>
      <c r="O1540" s="288"/>
      <c r="AU1540" s="114"/>
      <c r="AV1540" s="115"/>
      <c r="AW1540" s="112" t="s">
        <v>3827</v>
      </c>
      <c r="AX1540" s="112" t="s">
        <v>3828</v>
      </c>
      <c r="AY1540" s="114"/>
      <c r="BA1540" s="114"/>
    </row>
    <row r="1541" spans="1:53" ht="15.75" x14ac:dyDescent="0.25">
      <c r="A1541" s="280" t="s">
        <v>3830</v>
      </c>
      <c r="B1541" s="281" t="s">
        <v>3831</v>
      </c>
      <c r="C1541" s="282"/>
      <c r="D1541" s="283"/>
      <c r="E1541" s="284" t="s">
        <v>3832</v>
      </c>
      <c r="F1541" s="284"/>
      <c r="G1541" s="284"/>
      <c r="H1541" s="285" t="s">
        <v>199</v>
      </c>
      <c r="I1541" s="291">
        <v>16.972799999999999</v>
      </c>
      <c r="J1541" s="287">
        <v>8089.41</v>
      </c>
      <c r="K1541" s="287">
        <v>137299.94</v>
      </c>
      <c r="L1541" s="287" t="s">
        <v>200</v>
      </c>
      <c r="M1541" s="287">
        <v>27459.99</v>
      </c>
      <c r="N1541" s="287">
        <v>164759.93</v>
      </c>
      <c r="O1541" s="288"/>
      <c r="AU1541" s="114"/>
      <c r="AV1541" s="115"/>
      <c r="AW1541" s="112" t="s">
        <v>3831</v>
      </c>
      <c r="AX1541" s="112" t="s">
        <v>3832</v>
      </c>
      <c r="AY1541" s="114"/>
      <c r="BA1541" s="114"/>
    </row>
    <row r="1542" spans="1:53" ht="15.75" x14ac:dyDescent="0.25">
      <c r="A1542" s="280" t="s">
        <v>3833</v>
      </c>
      <c r="B1542" s="281" t="s">
        <v>3834</v>
      </c>
      <c r="C1542" s="282"/>
      <c r="D1542" s="283"/>
      <c r="E1542" s="284" t="s">
        <v>952</v>
      </c>
      <c r="F1542" s="284"/>
      <c r="G1542" s="284"/>
      <c r="H1542" s="285" t="s">
        <v>218</v>
      </c>
      <c r="I1542" s="304">
        <v>0.36940800000000001</v>
      </c>
      <c r="J1542" s="287">
        <v>21114.95</v>
      </c>
      <c r="K1542" s="287">
        <v>7800.03</v>
      </c>
      <c r="L1542" s="287" t="s">
        <v>200</v>
      </c>
      <c r="M1542" s="287">
        <v>1560.01</v>
      </c>
      <c r="N1542" s="287">
        <v>9360.0400000000009</v>
      </c>
      <c r="O1542" s="288"/>
      <c r="AU1542" s="114"/>
      <c r="AV1542" s="115"/>
      <c r="AW1542" s="112" t="s">
        <v>3834</v>
      </c>
      <c r="AX1542" s="112" t="s">
        <v>952</v>
      </c>
      <c r="AY1542" s="114"/>
      <c r="BA1542" s="114"/>
    </row>
    <row r="1543" spans="1:53" ht="15.75" x14ac:dyDescent="0.25">
      <c r="A1543" s="280" t="s">
        <v>3835</v>
      </c>
      <c r="B1543" s="281" t="s">
        <v>3836</v>
      </c>
      <c r="C1543" s="282"/>
      <c r="D1543" s="283"/>
      <c r="E1543" s="284" t="s">
        <v>955</v>
      </c>
      <c r="F1543" s="284"/>
      <c r="G1543" s="284"/>
      <c r="H1543" s="285" t="s">
        <v>218</v>
      </c>
      <c r="I1543" s="304">
        <v>0.36940800000000001</v>
      </c>
      <c r="J1543" s="287">
        <v>54625.37</v>
      </c>
      <c r="K1543" s="287">
        <v>20179.05</v>
      </c>
      <c r="L1543" s="287" t="s">
        <v>200</v>
      </c>
      <c r="M1543" s="287">
        <v>4035.81</v>
      </c>
      <c r="N1543" s="287">
        <v>24214.86</v>
      </c>
      <c r="O1543" s="288"/>
      <c r="AU1543" s="114"/>
      <c r="AV1543" s="115"/>
      <c r="AW1543" s="112" t="s">
        <v>3836</v>
      </c>
      <c r="AX1543" s="112" t="s">
        <v>955</v>
      </c>
      <c r="AY1543" s="114"/>
      <c r="BA1543" s="114"/>
    </row>
    <row r="1544" spans="1:53" ht="45.75" x14ac:dyDescent="0.25">
      <c r="A1544" s="280" t="s">
        <v>3837</v>
      </c>
      <c r="B1544" s="281" t="s">
        <v>3838</v>
      </c>
      <c r="C1544" s="282"/>
      <c r="D1544" s="283"/>
      <c r="E1544" s="284" t="s">
        <v>3839</v>
      </c>
      <c r="F1544" s="284"/>
      <c r="G1544" s="284"/>
      <c r="H1544" s="285" t="s">
        <v>3829</v>
      </c>
      <c r="I1544" s="291">
        <v>0.12330000000000001</v>
      </c>
      <c r="J1544" s="287">
        <v>72002.03</v>
      </c>
      <c r="K1544" s="287">
        <v>8877.85</v>
      </c>
      <c r="L1544" s="287" t="s">
        <v>200</v>
      </c>
      <c r="M1544" s="287">
        <v>1775.57</v>
      </c>
      <c r="N1544" s="287">
        <v>10653.42</v>
      </c>
      <c r="O1544" s="288"/>
      <c r="AU1544" s="114"/>
      <c r="AV1544" s="115"/>
      <c r="AW1544" s="112" t="s">
        <v>3838</v>
      </c>
      <c r="AX1544" s="112" t="s">
        <v>3839</v>
      </c>
      <c r="AY1544" s="114"/>
      <c r="BA1544" s="114"/>
    </row>
    <row r="1545" spans="1:53" ht="15.75" x14ac:dyDescent="0.25">
      <c r="A1545" s="280" t="s">
        <v>3840</v>
      </c>
      <c r="B1545" s="281" t="s">
        <v>3841</v>
      </c>
      <c r="C1545" s="282"/>
      <c r="D1545" s="283"/>
      <c r="E1545" s="284" t="s">
        <v>3842</v>
      </c>
      <c r="F1545" s="284"/>
      <c r="G1545" s="284"/>
      <c r="H1545" s="285" t="s">
        <v>199</v>
      </c>
      <c r="I1545" s="290">
        <v>13.56</v>
      </c>
      <c r="J1545" s="287">
        <v>3664.84</v>
      </c>
      <c r="K1545" s="287">
        <v>49695.23</v>
      </c>
      <c r="L1545" s="287" t="s">
        <v>200</v>
      </c>
      <c r="M1545" s="287">
        <v>9939.0499999999993</v>
      </c>
      <c r="N1545" s="287">
        <v>59634.28</v>
      </c>
      <c r="O1545" s="288"/>
      <c r="AU1545" s="114"/>
      <c r="AV1545" s="115"/>
      <c r="AW1545" s="112" t="s">
        <v>3841</v>
      </c>
      <c r="AX1545" s="112" t="s">
        <v>3842</v>
      </c>
      <c r="AY1545" s="114"/>
      <c r="BA1545" s="114"/>
    </row>
    <row r="1546" spans="1:53" ht="30.75" x14ac:dyDescent="0.25">
      <c r="A1546" s="280" t="s">
        <v>3843</v>
      </c>
      <c r="B1546" s="281" t="s">
        <v>3844</v>
      </c>
      <c r="C1546" s="282"/>
      <c r="D1546" s="283"/>
      <c r="E1546" s="284" t="s">
        <v>3505</v>
      </c>
      <c r="F1546" s="284"/>
      <c r="G1546" s="284"/>
      <c r="H1546" s="285" t="s">
        <v>3506</v>
      </c>
      <c r="I1546" s="286">
        <v>41.1</v>
      </c>
      <c r="J1546" s="287">
        <v>17646.14</v>
      </c>
      <c r="K1546" s="287">
        <v>725256.35</v>
      </c>
      <c r="L1546" s="287" t="s">
        <v>200</v>
      </c>
      <c r="M1546" s="287">
        <v>145051.26999999999</v>
      </c>
      <c r="N1546" s="287">
        <v>870307.62</v>
      </c>
      <c r="O1546" s="288"/>
      <c r="AU1546" s="114"/>
      <c r="AV1546" s="115"/>
      <c r="AW1546" s="112" t="s">
        <v>3844</v>
      </c>
      <c r="AX1546" s="112" t="s">
        <v>3505</v>
      </c>
      <c r="AY1546" s="114"/>
      <c r="BA1546" s="114"/>
    </row>
    <row r="1547" spans="1:53" ht="15.75" x14ac:dyDescent="0.25">
      <c r="A1547" s="280" t="s">
        <v>3845</v>
      </c>
      <c r="B1547" s="281" t="s">
        <v>3846</v>
      </c>
      <c r="C1547" s="282"/>
      <c r="D1547" s="283"/>
      <c r="E1547" s="284" t="s">
        <v>3847</v>
      </c>
      <c r="F1547" s="284"/>
      <c r="G1547" s="284"/>
      <c r="H1547" s="285" t="s">
        <v>234</v>
      </c>
      <c r="I1547" s="289">
        <v>293.45400000000001</v>
      </c>
      <c r="J1547" s="287">
        <v>997.13</v>
      </c>
      <c r="K1547" s="287">
        <v>292611.78999999998</v>
      </c>
      <c r="L1547" s="287" t="s">
        <v>200</v>
      </c>
      <c r="M1547" s="287">
        <v>58522.36</v>
      </c>
      <c r="N1547" s="287">
        <v>351134.15</v>
      </c>
      <c r="O1547" s="288"/>
      <c r="AU1547" s="114"/>
      <c r="AV1547" s="115"/>
      <c r="AW1547" s="112" t="s">
        <v>3846</v>
      </c>
      <c r="AX1547" s="112" t="s">
        <v>3847</v>
      </c>
      <c r="AY1547" s="114"/>
      <c r="BA1547" s="114"/>
    </row>
    <row r="1548" spans="1:53" ht="15.75" x14ac:dyDescent="0.25">
      <c r="A1548" s="280" t="s">
        <v>3848</v>
      </c>
      <c r="B1548" s="281" t="s">
        <v>3849</v>
      </c>
      <c r="C1548" s="282"/>
      <c r="D1548" s="283"/>
      <c r="E1548" s="284" t="s">
        <v>3850</v>
      </c>
      <c r="F1548" s="284"/>
      <c r="G1548" s="284"/>
      <c r="H1548" s="285" t="s">
        <v>234</v>
      </c>
      <c r="I1548" s="289">
        <v>125.76600000000001</v>
      </c>
      <c r="J1548" s="287">
        <v>1166.69</v>
      </c>
      <c r="K1548" s="287">
        <v>146729.93</v>
      </c>
      <c r="L1548" s="287" t="s">
        <v>200</v>
      </c>
      <c r="M1548" s="287">
        <v>29345.99</v>
      </c>
      <c r="N1548" s="287">
        <v>176075.92</v>
      </c>
      <c r="O1548" s="288"/>
      <c r="AU1548" s="114"/>
      <c r="AV1548" s="115"/>
      <c r="AW1548" s="112" t="s">
        <v>3849</v>
      </c>
      <c r="AX1548" s="112" t="s">
        <v>3850</v>
      </c>
      <c r="AY1548" s="114"/>
      <c r="BA1548" s="114"/>
    </row>
    <row r="1549" spans="1:53" ht="15.75" x14ac:dyDescent="0.25">
      <c r="A1549" s="279" t="s">
        <v>656</v>
      </c>
      <c r="B1549" s="279"/>
      <c r="C1549" s="279"/>
      <c r="D1549" s="279"/>
      <c r="E1549" s="279"/>
      <c r="F1549" s="279"/>
      <c r="G1549" s="279"/>
      <c r="H1549" s="279"/>
      <c r="I1549" s="279"/>
      <c r="J1549" s="279"/>
      <c r="K1549" s="279"/>
      <c r="L1549" s="279"/>
      <c r="M1549" s="279"/>
      <c r="N1549" s="279"/>
      <c r="O1549" s="279"/>
      <c r="AU1549" s="114"/>
      <c r="AV1549" s="115" t="s">
        <v>656</v>
      </c>
      <c r="AY1549" s="114"/>
      <c r="BA1549" s="114"/>
    </row>
    <row r="1550" spans="1:53" ht="30.75" x14ac:dyDescent="0.25">
      <c r="A1550" s="280" t="s">
        <v>3851</v>
      </c>
      <c r="B1550" s="281" t="s">
        <v>3852</v>
      </c>
      <c r="C1550" s="282"/>
      <c r="D1550" s="283"/>
      <c r="E1550" s="284" t="s">
        <v>3853</v>
      </c>
      <c r="F1550" s="284"/>
      <c r="G1550" s="284"/>
      <c r="H1550" s="285" t="s">
        <v>3829</v>
      </c>
      <c r="I1550" s="291">
        <v>1.29E-2</v>
      </c>
      <c r="J1550" s="287">
        <v>111975.97</v>
      </c>
      <c r="K1550" s="287">
        <v>1444.49</v>
      </c>
      <c r="L1550" s="287" t="s">
        <v>200</v>
      </c>
      <c r="M1550" s="287">
        <v>288.89999999999998</v>
      </c>
      <c r="N1550" s="287">
        <v>1733.39</v>
      </c>
      <c r="O1550" s="288"/>
      <c r="AU1550" s="114"/>
      <c r="AV1550" s="115"/>
      <c r="AW1550" s="112" t="s">
        <v>3852</v>
      </c>
      <c r="AX1550" s="112" t="s">
        <v>3853</v>
      </c>
      <c r="AY1550" s="114"/>
      <c r="BA1550" s="114"/>
    </row>
    <row r="1551" spans="1:53" ht="30.75" x14ac:dyDescent="0.25">
      <c r="A1551" s="280" t="s">
        <v>3854</v>
      </c>
      <c r="B1551" s="281" t="s">
        <v>3855</v>
      </c>
      <c r="C1551" s="282"/>
      <c r="D1551" s="283"/>
      <c r="E1551" s="284" t="s">
        <v>3825</v>
      </c>
      <c r="F1551" s="284"/>
      <c r="G1551" s="284"/>
      <c r="H1551" s="285" t="s">
        <v>199</v>
      </c>
      <c r="I1551" s="291">
        <v>1.6254</v>
      </c>
      <c r="J1551" s="287">
        <v>1616.89</v>
      </c>
      <c r="K1551" s="287">
        <v>2628.09</v>
      </c>
      <c r="L1551" s="287" t="s">
        <v>200</v>
      </c>
      <c r="M1551" s="287">
        <v>525.62</v>
      </c>
      <c r="N1551" s="287">
        <v>3153.71</v>
      </c>
      <c r="O1551" s="288"/>
      <c r="AU1551" s="114"/>
      <c r="AV1551" s="115"/>
      <c r="AW1551" s="112" t="s">
        <v>3855</v>
      </c>
      <c r="AX1551" s="112" t="s">
        <v>3825</v>
      </c>
      <c r="AY1551" s="114"/>
      <c r="BA1551" s="114"/>
    </row>
    <row r="1552" spans="1:53" ht="15.75" x14ac:dyDescent="0.25">
      <c r="A1552" s="280" t="s">
        <v>3856</v>
      </c>
      <c r="B1552" s="281" t="s">
        <v>3857</v>
      </c>
      <c r="C1552" s="282"/>
      <c r="D1552" s="283"/>
      <c r="E1552" s="284" t="s">
        <v>3828</v>
      </c>
      <c r="F1552" s="284"/>
      <c r="G1552" s="284"/>
      <c r="H1552" s="285" t="s">
        <v>3829</v>
      </c>
      <c r="I1552" s="291">
        <v>1.29E-2</v>
      </c>
      <c r="J1552" s="287">
        <v>279596.90000000002</v>
      </c>
      <c r="K1552" s="287">
        <v>3606.8</v>
      </c>
      <c r="L1552" s="287" t="s">
        <v>200</v>
      </c>
      <c r="M1552" s="287">
        <v>721.36</v>
      </c>
      <c r="N1552" s="287">
        <v>4328.16</v>
      </c>
      <c r="O1552" s="288"/>
      <c r="AU1552" s="114"/>
      <c r="AV1552" s="115"/>
      <c r="AW1552" s="112" t="s">
        <v>3857</v>
      </c>
      <c r="AX1552" s="112" t="s">
        <v>3828</v>
      </c>
      <c r="AY1552" s="114"/>
      <c r="BA1552" s="114"/>
    </row>
    <row r="1553" spans="1:53" ht="15.75" x14ac:dyDescent="0.25">
      <c r="A1553" s="280" t="s">
        <v>3858</v>
      </c>
      <c r="B1553" s="281" t="s">
        <v>3859</v>
      </c>
      <c r="C1553" s="282"/>
      <c r="D1553" s="283"/>
      <c r="E1553" s="284" t="s">
        <v>3832</v>
      </c>
      <c r="F1553" s="284"/>
      <c r="G1553" s="284"/>
      <c r="H1553" s="285" t="s">
        <v>199</v>
      </c>
      <c r="I1553" s="291">
        <v>1.3158000000000001</v>
      </c>
      <c r="J1553" s="287">
        <v>8089.38</v>
      </c>
      <c r="K1553" s="287">
        <v>10644.01</v>
      </c>
      <c r="L1553" s="287" t="s">
        <v>200</v>
      </c>
      <c r="M1553" s="287">
        <v>2128.8000000000002</v>
      </c>
      <c r="N1553" s="287">
        <v>12772.81</v>
      </c>
      <c r="O1553" s="288"/>
      <c r="AU1553" s="114"/>
      <c r="AV1553" s="115"/>
      <c r="AW1553" s="112" t="s">
        <v>3859</v>
      </c>
      <c r="AX1553" s="112" t="s">
        <v>3832</v>
      </c>
      <c r="AY1553" s="114"/>
      <c r="BA1553" s="114"/>
    </row>
    <row r="1554" spans="1:53" ht="45.75" x14ac:dyDescent="0.25">
      <c r="A1554" s="280" t="s">
        <v>3860</v>
      </c>
      <c r="B1554" s="281" t="s">
        <v>3861</v>
      </c>
      <c r="C1554" s="282"/>
      <c r="D1554" s="283"/>
      <c r="E1554" s="284" t="s">
        <v>3839</v>
      </c>
      <c r="F1554" s="284"/>
      <c r="G1554" s="284"/>
      <c r="H1554" s="285" t="s">
        <v>3829</v>
      </c>
      <c r="I1554" s="291">
        <v>0.1018</v>
      </c>
      <c r="J1554" s="287">
        <v>71995.97</v>
      </c>
      <c r="K1554" s="287">
        <v>7329.19</v>
      </c>
      <c r="L1554" s="287" t="s">
        <v>200</v>
      </c>
      <c r="M1554" s="287">
        <v>1465.84</v>
      </c>
      <c r="N1554" s="287">
        <v>8795.0300000000007</v>
      </c>
      <c r="O1554" s="288"/>
      <c r="AU1554" s="114"/>
      <c r="AV1554" s="115"/>
      <c r="AW1554" s="112" t="s">
        <v>3861</v>
      </c>
      <c r="AX1554" s="112" t="s">
        <v>3839</v>
      </c>
      <c r="AY1554" s="114"/>
      <c r="BA1554" s="114"/>
    </row>
    <row r="1555" spans="1:53" ht="15.75" x14ac:dyDescent="0.25">
      <c r="A1555" s="280" t="s">
        <v>3862</v>
      </c>
      <c r="B1555" s="281" t="s">
        <v>3863</v>
      </c>
      <c r="C1555" s="282"/>
      <c r="D1555" s="283"/>
      <c r="E1555" s="284" t="s">
        <v>3842</v>
      </c>
      <c r="F1555" s="284"/>
      <c r="G1555" s="284"/>
      <c r="H1555" s="285" t="s">
        <v>199</v>
      </c>
      <c r="I1555" s="286">
        <v>11.2</v>
      </c>
      <c r="J1555" s="287">
        <v>3664.85</v>
      </c>
      <c r="K1555" s="287">
        <v>41046.32</v>
      </c>
      <c r="L1555" s="287" t="s">
        <v>200</v>
      </c>
      <c r="M1555" s="287">
        <v>8209.26</v>
      </c>
      <c r="N1555" s="287">
        <v>49255.58</v>
      </c>
      <c r="O1555" s="288"/>
      <c r="AU1555" s="114"/>
      <c r="AV1555" s="115"/>
      <c r="AW1555" s="112" t="s">
        <v>3863</v>
      </c>
      <c r="AX1555" s="112" t="s">
        <v>3842</v>
      </c>
      <c r="AY1555" s="114"/>
      <c r="BA1555" s="114"/>
    </row>
    <row r="1556" spans="1:53" ht="30.75" x14ac:dyDescent="0.25">
      <c r="A1556" s="280" t="s">
        <v>3864</v>
      </c>
      <c r="B1556" s="281" t="s">
        <v>3865</v>
      </c>
      <c r="C1556" s="282"/>
      <c r="D1556" s="283"/>
      <c r="E1556" s="284" t="s">
        <v>3505</v>
      </c>
      <c r="F1556" s="284"/>
      <c r="G1556" s="284"/>
      <c r="H1556" s="285" t="s">
        <v>3506</v>
      </c>
      <c r="I1556" s="290">
        <v>20.36</v>
      </c>
      <c r="J1556" s="287">
        <v>17646.07</v>
      </c>
      <c r="K1556" s="287">
        <v>359273.99</v>
      </c>
      <c r="L1556" s="287" t="s">
        <v>200</v>
      </c>
      <c r="M1556" s="287">
        <v>71854.8</v>
      </c>
      <c r="N1556" s="287">
        <v>431128.79</v>
      </c>
      <c r="O1556" s="288"/>
      <c r="AU1556" s="114"/>
      <c r="AV1556" s="115"/>
      <c r="AW1556" s="112" t="s">
        <v>3865</v>
      </c>
      <c r="AX1556" s="112" t="s">
        <v>3505</v>
      </c>
      <c r="AY1556" s="114"/>
      <c r="BA1556" s="114"/>
    </row>
    <row r="1557" spans="1:53" ht="30.75" x14ac:dyDescent="0.25">
      <c r="A1557" s="280" t="s">
        <v>3866</v>
      </c>
      <c r="B1557" s="281" t="s">
        <v>3867</v>
      </c>
      <c r="C1557" s="282"/>
      <c r="D1557" s="283"/>
      <c r="E1557" s="284" t="s">
        <v>3868</v>
      </c>
      <c r="F1557" s="284"/>
      <c r="G1557" s="284"/>
      <c r="H1557" s="285" t="s">
        <v>234</v>
      </c>
      <c r="I1557" s="289">
        <v>207.672</v>
      </c>
      <c r="J1557" s="287">
        <v>1020.03</v>
      </c>
      <c r="K1557" s="287">
        <v>211831.67</v>
      </c>
      <c r="L1557" s="287" t="s">
        <v>200</v>
      </c>
      <c r="M1557" s="287">
        <v>42366.33</v>
      </c>
      <c r="N1557" s="287">
        <v>254198</v>
      </c>
      <c r="O1557" s="288"/>
      <c r="AU1557" s="114"/>
      <c r="AV1557" s="115"/>
      <c r="AW1557" s="112" t="s">
        <v>3867</v>
      </c>
      <c r="AX1557" s="112" t="s">
        <v>3868</v>
      </c>
      <c r="AY1557" s="114"/>
      <c r="BA1557" s="114"/>
    </row>
    <row r="1558" spans="1:53" ht="15.75" x14ac:dyDescent="0.25">
      <c r="A1558" s="279" t="s">
        <v>3869</v>
      </c>
      <c r="B1558" s="279"/>
      <c r="C1558" s="279"/>
      <c r="D1558" s="279"/>
      <c r="E1558" s="279"/>
      <c r="F1558" s="279"/>
      <c r="G1558" s="279"/>
      <c r="H1558" s="279"/>
      <c r="I1558" s="279"/>
      <c r="J1558" s="279"/>
      <c r="K1558" s="279"/>
      <c r="L1558" s="279"/>
      <c r="M1558" s="279"/>
      <c r="N1558" s="279"/>
      <c r="O1558" s="279"/>
      <c r="AU1558" s="114"/>
      <c r="AV1558" s="115" t="s">
        <v>3869</v>
      </c>
      <c r="AY1558" s="114"/>
      <c r="BA1558" s="114"/>
    </row>
    <row r="1559" spans="1:53" ht="30.75" x14ac:dyDescent="0.25">
      <c r="A1559" s="280" t="s">
        <v>3870</v>
      </c>
      <c r="B1559" s="281" t="s">
        <v>3871</v>
      </c>
      <c r="C1559" s="282"/>
      <c r="D1559" s="283"/>
      <c r="E1559" s="284" t="s">
        <v>3872</v>
      </c>
      <c r="F1559" s="284"/>
      <c r="G1559" s="284"/>
      <c r="H1559" s="285" t="s">
        <v>230</v>
      </c>
      <c r="I1559" s="289">
        <v>10.004</v>
      </c>
      <c r="J1559" s="287">
        <v>359296.05</v>
      </c>
      <c r="K1559" s="287">
        <v>3594397.68</v>
      </c>
      <c r="L1559" s="287" t="s">
        <v>200</v>
      </c>
      <c r="M1559" s="287">
        <v>718879.54</v>
      </c>
      <c r="N1559" s="287">
        <v>4313277.22</v>
      </c>
      <c r="O1559" s="288"/>
      <c r="AU1559" s="114"/>
      <c r="AV1559" s="115"/>
      <c r="AW1559" s="112" t="s">
        <v>3871</v>
      </c>
      <c r="AX1559" s="112" t="s">
        <v>3872</v>
      </c>
      <c r="AY1559" s="114"/>
      <c r="BA1559" s="114"/>
    </row>
    <row r="1560" spans="1:53" ht="15.75" x14ac:dyDescent="0.25">
      <c r="A1560" s="280" t="s">
        <v>3873</v>
      </c>
      <c r="B1560" s="281" t="s">
        <v>3874</v>
      </c>
      <c r="C1560" s="282"/>
      <c r="D1560" s="283"/>
      <c r="E1560" s="284" t="s">
        <v>3875</v>
      </c>
      <c r="F1560" s="284"/>
      <c r="G1560" s="284"/>
      <c r="H1560" s="285" t="s">
        <v>218</v>
      </c>
      <c r="I1560" s="292">
        <v>-4.6518600000000001</v>
      </c>
      <c r="J1560" s="287">
        <v>15722.54</v>
      </c>
      <c r="K1560" s="287">
        <v>-73139.05</v>
      </c>
      <c r="L1560" s="287" t="s">
        <v>200</v>
      </c>
      <c r="M1560" s="287">
        <v>-14627.81</v>
      </c>
      <c r="N1560" s="287">
        <v>-87766.86</v>
      </c>
      <c r="O1560" s="288"/>
      <c r="AU1560" s="114"/>
      <c r="AV1560" s="115"/>
      <c r="AW1560" s="112" t="s">
        <v>3874</v>
      </c>
      <c r="AX1560" s="112" t="s">
        <v>3875</v>
      </c>
      <c r="AY1560" s="114"/>
      <c r="BA1560" s="114"/>
    </row>
    <row r="1561" spans="1:53" ht="15.75" x14ac:dyDescent="0.25">
      <c r="A1561" s="280" t="s">
        <v>3876</v>
      </c>
      <c r="B1561" s="281" t="s">
        <v>3877</v>
      </c>
      <c r="C1561" s="282"/>
      <c r="D1561" s="283"/>
      <c r="E1561" s="284" t="s">
        <v>3878</v>
      </c>
      <c r="F1561" s="284"/>
      <c r="G1561" s="284"/>
      <c r="H1561" s="285" t="s">
        <v>218</v>
      </c>
      <c r="I1561" s="304">
        <v>-0.40316099999999999</v>
      </c>
      <c r="J1561" s="287">
        <v>553311.36</v>
      </c>
      <c r="K1561" s="287">
        <v>-223073.56</v>
      </c>
      <c r="L1561" s="287" t="s">
        <v>200</v>
      </c>
      <c r="M1561" s="287">
        <v>-44614.71</v>
      </c>
      <c r="N1561" s="287">
        <v>-267688.27</v>
      </c>
      <c r="O1561" s="288"/>
      <c r="AU1561" s="114"/>
      <c r="AV1561" s="115"/>
      <c r="AW1561" s="112" t="s">
        <v>3877</v>
      </c>
      <c r="AX1561" s="112" t="s">
        <v>3878</v>
      </c>
      <c r="AY1561" s="114"/>
      <c r="BA1561" s="114"/>
    </row>
    <row r="1562" spans="1:53" ht="15.75" x14ac:dyDescent="0.25">
      <c r="A1562" s="280" t="s">
        <v>3879</v>
      </c>
      <c r="B1562" s="281" t="s">
        <v>3880</v>
      </c>
      <c r="C1562" s="282"/>
      <c r="D1562" s="283"/>
      <c r="E1562" s="284" t="s">
        <v>3881</v>
      </c>
      <c r="F1562" s="284"/>
      <c r="G1562" s="284"/>
      <c r="H1562" s="285" t="s">
        <v>207</v>
      </c>
      <c r="I1562" s="289">
        <v>-165.066</v>
      </c>
      <c r="J1562" s="287">
        <v>62.09</v>
      </c>
      <c r="K1562" s="287">
        <v>-10248.950000000001</v>
      </c>
      <c r="L1562" s="287" t="s">
        <v>200</v>
      </c>
      <c r="M1562" s="287">
        <v>-2049.79</v>
      </c>
      <c r="N1562" s="287">
        <v>-12298.74</v>
      </c>
      <c r="O1562" s="288"/>
      <c r="AU1562" s="114"/>
      <c r="AV1562" s="115"/>
      <c r="AW1562" s="112" t="s">
        <v>3880</v>
      </c>
      <c r="AX1562" s="112" t="s">
        <v>3881</v>
      </c>
      <c r="AY1562" s="114"/>
      <c r="BA1562" s="114"/>
    </row>
    <row r="1563" spans="1:53" ht="15.75" x14ac:dyDescent="0.25">
      <c r="A1563" s="280" t="s">
        <v>3882</v>
      </c>
      <c r="B1563" s="281" t="s">
        <v>3883</v>
      </c>
      <c r="C1563" s="282"/>
      <c r="D1563" s="283"/>
      <c r="E1563" s="284" t="s">
        <v>3884</v>
      </c>
      <c r="F1563" s="284"/>
      <c r="G1563" s="284"/>
      <c r="H1563" s="285" t="s">
        <v>218</v>
      </c>
      <c r="I1563" s="304">
        <v>-2.811124</v>
      </c>
      <c r="J1563" s="287">
        <v>424297.8</v>
      </c>
      <c r="K1563" s="287">
        <v>-1192753.73</v>
      </c>
      <c r="L1563" s="287" t="s">
        <v>200</v>
      </c>
      <c r="M1563" s="287">
        <v>-238550.75</v>
      </c>
      <c r="N1563" s="287">
        <v>-1431304.48</v>
      </c>
      <c r="O1563" s="288"/>
      <c r="AU1563" s="114"/>
      <c r="AV1563" s="115"/>
      <c r="AW1563" s="112" t="s">
        <v>3883</v>
      </c>
      <c r="AX1563" s="112" t="s">
        <v>3884</v>
      </c>
      <c r="AY1563" s="114"/>
      <c r="BA1563" s="114"/>
    </row>
    <row r="1564" spans="1:53" ht="15.75" x14ac:dyDescent="0.25">
      <c r="A1564" s="280" t="s">
        <v>3885</v>
      </c>
      <c r="B1564" s="281" t="s">
        <v>3886</v>
      </c>
      <c r="C1564" s="282"/>
      <c r="D1564" s="283"/>
      <c r="E1564" s="284" t="s">
        <v>3887</v>
      </c>
      <c r="F1564" s="284"/>
      <c r="G1564" s="284"/>
      <c r="H1564" s="285" t="s">
        <v>218</v>
      </c>
      <c r="I1564" s="304">
        <v>-0.78031200000000001</v>
      </c>
      <c r="J1564" s="287">
        <v>317126.32</v>
      </c>
      <c r="K1564" s="287">
        <v>-247457.47</v>
      </c>
      <c r="L1564" s="287" t="s">
        <v>200</v>
      </c>
      <c r="M1564" s="287">
        <v>-49491.49</v>
      </c>
      <c r="N1564" s="287">
        <v>-296948.96000000002</v>
      </c>
      <c r="O1564" s="288"/>
      <c r="AU1564" s="114"/>
      <c r="AV1564" s="115"/>
      <c r="AW1564" s="112" t="s">
        <v>3886</v>
      </c>
      <c r="AX1564" s="112" t="s">
        <v>3887</v>
      </c>
      <c r="AY1564" s="114"/>
      <c r="BA1564" s="114"/>
    </row>
    <row r="1565" spans="1:53" ht="15.75" x14ac:dyDescent="0.25">
      <c r="A1565" s="280" t="s">
        <v>3888</v>
      </c>
      <c r="B1565" s="281" t="s">
        <v>3889</v>
      </c>
      <c r="C1565" s="282"/>
      <c r="D1565" s="283"/>
      <c r="E1565" s="284" t="s">
        <v>3890</v>
      </c>
      <c r="F1565" s="284"/>
      <c r="G1565" s="284"/>
      <c r="H1565" s="285" t="s">
        <v>218</v>
      </c>
      <c r="I1565" s="304">
        <v>-0.120048</v>
      </c>
      <c r="J1565" s="287">
        <v>897569.89</v>
      </c>
      <c r="K1565" s="287">
        <v>-107751.47</v>
      </c>
      <c r="L1565" s="287" t="s">
        <v>200</v>
      </c>
      <c r="M1565" s="287">
        <v>-21550.29</v>
      </c>
      <c r="N1565" s="287">
        <v>-129301.75999999999</v>
      </c>
      <c r="O1565" s="288"/>
      <c r="AU1565" s="114"/>
      <c r="AV1565" s="115"/>
      <c r="AW1565" s="112" t="s">
        <v>3889</v>
      </c>
      <c r="AX1565" s="112" t="s">
        <v>3890</v>
      </c>
      <c r="AY1565" s="114"/>
      <c r="BA1565" s="114"/>
    </row>
    <row r="1566" spans="1:53" ht="15.75" x14ac:dyDescent="0.25">
      <c r="A1566" s="280" t="s">
        <v>3891</v>
      </c>
      <c r="B1566" s="281" t="s">
        <v>3892</v>
      </c>
      <c r="C1566" s="282"/>
      <c r="D1566" s="283"/>
      <c r="E1566" s="284" t="s">
        <v>3893</v>
      </c>
      <c r="F1566" s="284"/>
      <c r="G1566" s="284"/>
      <c r="H1566" s="285" t="s">
        <v>218</v>
      </c>
      <c r="I1566" s="292">
        <v>-0.65025999999999995</v>
      </c>
      <c r="J1566" s="287">
        <v>136709.53</v>
      </c>
      <c r="K1566" s="287">
        <v>-88896.74</v>
      </c>
      <c r="L1566" s="287" t="s">
        <v>200</v>
      </c>
      <c r="M1566" s="287">
        <v>-17779.349999999999</v>
      </c>
      <c r="N1566" s="287">
        <v>-106676.09</v>
      </c>
      <c r="O1566" s="288"/>
      <c r="AU1566" s="114"/>
      <c r="AV1566" s="115"/>
      <c r="AW1566" s="112" t="s">
        <v>3892</v>
      </c>
      <c r="AX1566" s="112" t="s">
        <v>3893</v>
      </c>
      <c r="AY1566" s="114"/>
      <c r="BA1566" s="114"/>
    </row>
    <row r="1567" spans="1:53" ht="30.75" x14ac:dyDescent="0.25">
      <c r="A1567" s="280" t="s">
        <v>3894</v>
      </c>
      <c r="B1567" s="281" t="s">
        <v>3895</v>
      </c>
      <c r="C1567" s="282"/>
      <c r="D1567" s="283"/>
      <c r="E1567" s="284" t="s">
        <v>3896</v>
      </c>
      <c r="F1567" s="284"/>
      <c r="G1567" s="284"/>
      <c r="H1567" s="285" t="s">
        <v>234</v>
      </c>
      <c r="I1567" s="303">
        <v>511</v>
      </c>
      <c r="J1567" s="287">
        <v>1794.52</v>
      </c>
      <c r="K1567" s="287">
        <v>916999.72</v>
      </c>
      <c r="L1567" s="287" t="s">
        <v>200</v>
      </c>
      <c r="M1567" s="287">
        <v>183399.94</v>
      </c>
      <c r="N1567" s="287">
        <v>1100399.6599999999</v>
      </c>
      <c r="O1567" s="288"/>
      <c r="AU1567" s="114"/>
      <c r="AV1567" s="115"/>
      <c r="AW1567" s="112" t="s">
        <v>3895</v>
      </c>
      <c r="AX1567" s="112" t="s">
        <v>3896</v>
      </c>
      <c r="AY1567" s="114"/>
      <c r="BA1567" s="114"/>
    </row>
    <row r="1568" spans="1:53" ht="30.75" x14ac:dyDescent="0.25">
      <c r="A1568" s="280" t="s">
        <v>3897</v>
      </c>
      <c r="B1568" s="281" t="s">
        <v>3898</v>
      </c>
      <c r="C1568" s="282"/>
      <c r="D1568" s="283"/>
      <c r="E1568" s="284" t="s">
        <v>3899</v>
      </c>
      <c r="F1568" s="284"/>
      <c r="G1568" s="284"/>
      <c r="H1568" s="285" t="s">
        <v>234</v>
      </c>
      <c r="I1568" s="286">
        <v>489.4</v>
      </c>
      <c r="J1568" s="287">
        <v>3589.04</v>
      </c>
      <c r="K1568" s="287">
        <v>1756476.18</v>
      </c>
      <c r="L1568" s="287" t="s">
        <v>200</v>
      </c>
      <c r="M1568" s="287">
        <v>351295.24</v>
      </c>
      <c r="N1568" s="287">
        <v>2107771.42</v>
      </c>
      <c r="O1568" s="288"/>
      <c r="AU1568" s="114"/>
      <c r="AV1568" s="115"/>
      <c r="AW1568" s="112" t="s">
        <v>3898</v>
      </c>
      <c r="AX1568" s="112" t="s">
        <v>3899</v>
      </c>
      <c r="AY1568" s="114"/>
      <c r="BA1568" s="114"/>
    </row>
    <row r="1569" spans="1:53" ht="15.75" x14ac:dyDescent="0.25">
      <c r="A1569" s="279" t="s">
        <v>3900</v>
      </c>
      <c r="B1569" s="279"/>
      <c r="C1569" s="279"/>
      <c r="D1569" s="279"/>
      <c r="E1569" s="279"/>
      <c r="F1569" s="279"/>
      <c r="G1569" s="279"/>
      <c r="H1569" s="279"/>
      <c r="I1569" s="279"/>
      <c r="J1569" s="279"/>
      <c r="K1569" s="279"/>
      <c r="L1569" s="279"/>
      <c r="M1569" s="279"/>
      <c r="N1569" s="279"/>
      <c r="O1569" s="279"/>
      <c r="AU1569" s="114"/>
      <c r="AV1569" s="115" t="s">
        <v>3900</v>
      </c>
      <c r="AY1569" s="114"/>
      <c r="BA1569" s="114"/>
    </row>
    <row r="1570" spans="1:53" ht="15.75" x14ac:dyDescent="0.25">
      <c r="A1570" s="279" t="s">
        <v>3901</v>
      </c>
      <c r="B1570" s="279"/>
      <c r="C1570" s="279"/>
      <c r="D1570" s="279"/>
      <c r="E1570" s="279"/>
      <c r="F1570" s="279"/>
      <c r="G1570" s="279"/>
      <c r="H1570" s="279"/>
      <c r="I1570" s="279"/>
      <c r="J1570" s="279"/>
      <c r="K1570" s="279"/>
      <c r="L1570" s="279"/>
      <c r="M1570" s="279"/>
      <c r="N1570" s="279"/>
      <c r="O1570" s="279"/>
      <c r="AU1570" s="114"/>
      <c r="AV1570" s="115" t="s">
        <v>3901</v>
      </c>
      <c r="AY1570" s="114"/>
      <c r="BA1570" s="114"/>
    </row>
    <row r="1571" spans="1:53" ht="30.75" x14ac:dyDescent="0.25">
      <c r="A1571" s="280" t="s">
        <v>3902</v>
      </c>
      <c r="B1571" s="281" t="s">
        <v>3903</v>
      </c>
      <c r="C1571" s="282"/>
      <c r="D1571" s="283"/>
      <c r="E1571" s="284" t="s">
        <v>3904</v>
      </c>
      <c r="F1571" s="284"/>
      <c r="G1571" s="284"/>
      <c r="H1571" s="285" t="s">
        <v>3829</v>
      </c>
      <c r="I1571" s="289">
        <v>3.7999999999999999E-2</v>
      </c>
      <c r="J1571" s="287">
        <v>148445</v>
      </c>
      <c r="K1571" s="287">
        <v>5640.91</v>
      </c>
      <c r="L1571" s="287" t="s">
        <v>200</v>
      </c>
      <c r="M1571" s="287">
        <v>1128.18</v>
      </c>
      <c r="N1571" s="287">
        <v>6769.09</v>
      </c>
      <c r="O1571" s="288"/>
      <c r="AU1571" s="114"/>
      <c r="AV1571" s="115"/>
      <c r="AW1571" s="112" t="s">
        <v>3903</v>
      </c>
      <c r="AX1571" s="112" t="s">
        <v>3904</v>
      </c>
      <c r="AY1571" s="114"/>
      <c r="BA1571" s="114"/>
    </row>
    <row r="1572" spans="1:53" ht="30.75" x14ac:dyDescent="0.25">
      <c r="A1572" s="280" t="s">
        <v>3905</v>
      </c>
      <c r="B1572" s="281" t="s">
        <v>3906</v>
      </c>
      <c r="C1572" s="282"/>
      <c r="D1572" s="283"/>
      <c r="E1572" s="284" t="s">
        <v>3907</v>
      </c>
      <c r="F1572" s="284"/>
      <c r="G1572" s="284"/>
      <c r="H1572" s="285" t="s">
        <v>199</v>
      </c>
      <c r="I1572" s="290">
        <v>4.7699999999999996</v>
      </c>
      <c r="J1572" s="287">
        <v>1685.18</v>
      </c>
      <c r="K1572" s="287">
        <v>8038.31</v>
      </c>
      <c r="L1572" s="287" t="s">
        <v>200</v>
      </c>
      <c r="M1572" s="287">
        <v>1607.66</v>
      </c>
      <c r="N1572" s="287">
        <v>9645.9699999999993</v>
      </c>
      <c r="O1572" s="288"/>
      <c r="AU1572" s="114"/>
      <c r="AV1572" s="115"/>
      <c r="AW1572" s="112" t="s">
        <v>3906</v>
      </c>
      <c r="AX1572" s="112" t="s">
        <v>3907</v>
      </c>
      <c r="AY1572" s="114"/>
      <c r="BA1572" s="114"/>
    </row>
    <row r="1573" spans="1:53" ht="30.75" x14ac:dyDescent="0.25">
      <c r="A1573" s="280" t="s">
        <v>3908</v>
      </c>
      <c r="B1573" s="281" t="s">
        <v>3909</v>
      </c>
      <c r="C1573" s="282"/>
      <c r="D1573" s="283"/>
      <c r="E1573" s="284" t="s">
        <v>3910</v>
      </c>
      <c r="F1573" s="284"/>
      <c r="G1573" s="284"/>
      <c r="H1573" s="285" t="s">
        <v>511</v>
      </c>
      <c r="I1573" s="289">
        <v>1.081</v>
      </c>
      <c r="J1573" s="287">
        <v>193973.27</v>
      </c>
      <c r="K1573" s="287">
        <v>209685.1</v>
      </c>
      <c r="L1573" s="287" t="s">
        <v>200</v>
      </c>
      <c r="M1573" s="287">
        <v>41937.019999999997</v>
      </c>
      <c r="N1573" s="287">
        <v>251622.12</v>
      </c>
      <c r="O1573" s="288"/>
      <c r="AU1573" s="114"/>
      <c r="AV1573" s="115"/>
      <c r="AW1573" s="112" t="s">
        <v>3909</v>
      </c>
      <c r="AX1573" s="112" t="s">
        <v>3910</v>
      </c>
      <c r="AY1573" s="114"/>
      <c r="BA1573" s="114"/>
    </row>
    <row r="1574" spans="1:53" ht="30.75" x14ac:dyDescent="0.25">
      <c r="A1574" s="280" t="s">
        <v>3911</v>
      </c>
      <c r="B1574" s="281" t="s">
        <v>3912</v>
      </c>
      <c r="C1574" s="282"/>
      <c r="D1574" s="283"/>
      <c r="E1574" s="284" t="s">
        <v>3913</v>
      </c>
      <c r="F1574" s="284"/>
      <c r="G1574" s="284"/>
      <c r="H1574" s="285" t="s">
        <v>526</v>
      </c>
      <c r="I1574" s="303">
        <v>810</v>
      </c>
      <c r="J1574" s="287">
        <v>672.28</v>
      </c>
      <c r="K1574" s="287">
        <v>544546.80000000005</v>
      </c>
      <c r="L1574" s="287" t="s">
        <v>200</v>
      </c>
      <c r="M1574" s="287">
        <v>108909.36</v>
      </c>
      <c r="N1574" s="287">
        <v>653456.16</v>
      </c>
      <c r="O1574" s="288"/>
      <c r="AU1574" s="114"/>
      <c r="AV1574" s="115"/>
      <c r="AW1574" s="112" t="s">
        <v>3912</v>
      </c>
      <c r="AX1574" s="112" t="s">
        <v>3913</v>
      </c>
      <c r="AY1574" s="114"/>
      <c r="BA1574" s="114"/>
    </row>
    <row r="1575" spans="1:53" ht="15.75" x14ac:dyDescent="0.25">
      <c r="A1575" s="279" t="s">
        <v>3914</v>
      </c>
      <c r="B1575" s="279"/>
      <c r="C1575" s="279"/>
      <c r="D1575" s="279"/>
      <c r="E1575" s="279"/>
      <c r="F1575" s="279"/>
      <c r="G1575" s="279"/>
      <c r="H1575" s="279"/>
      <c r="I1575" s="279"/>
      <c r="J1575" s="279"/>
      <c r="K1575" s="279"/>
      <c r="L1575" s="279"/>
      <c r="M1575" s="279"/>
      <c r="N1575" s="279"/>
      <c r="O1575" s="279"/>
      <c r="AU1575" s="114"/>
      <c r="AV1575" s="115" t="s">
        <v>3914</v>
      </c>
      <c r="AY1575" s="114"/>
      <c r="BA1575" s="114"/>
    </row>
    <row r="1576" spans="1:53" ht="15.75" x14ac:dyDescent="0.25">
      <c r="A1576" s="279" t="s">
        <v>3915</v>
      </c>
      <c r="B1576" s="279"/>
      <c r="C1576" s="279"/>
      <c r="D1576" s="279"/>
      <c r="E1576" s="279"/>
      <c r="F1576" s="279"/>
      <c r="G1576" s="279"/>
      <c r="H1576" s="279"/>
      <c r="I1576" s="279"/>
      <c r="J1576" s="279"/>
      <c r="K1576" s="279"/>
      <c r="L1576" s="279"/>
      <c r="M1576" s="279"/>
      <c r="N1576" s="279"/>
      <c r="O1576" s="279"/>
      <c r="AU1576" s="114"/>
      <c r="AV1576" s="115" t="s">
        <v>3915</v>
      </c>
      <c r="AY1576" s="114"/>
      <c r="BA1576" s="114"/>
    </row>
    <row r="1577" spans="1:53" ht="45.75" x14ac:dyDescent="0.25">
      <c r="A1577" s="280" t="s">
        <v>3916</v>
      </c>
      <c r="B1577" s="281" t="s">
        <v>3917</v>
      </c>
      <c r="C1577" s="282"/>
      <c r="D1577" s="283"/>
      <c r="E1577" s="284" t="s">
        <v>3918</v>
      </c>
      <c r="F1577" s="284"/>
      <c r="G1577" s="284"/>
      <c r="H1577" s="285" t="s">
        <v>230</v>
      </c>
      <c r="I1577" s="291">
        <v>65.260300000000001</v>
      </c>
      <c r="J1577" s="287">
        <v>6891.1</v>
      </c>
      <c r="K1577" s="287">
        <v>449715.25</v>
      </c>
      <c r="L1577" s="287" t="s">
        <v>200</v>
      </c>
      <c r="M1577" s="287">
        <v>89943.05</v>
      </c>
      <c r="N1577" s="287">
        <v>539658.30000000005</v>
      </c>
      <c r="O1577" s="288"/>
      <c r="AU1577" s="114"/>
      <c r="AV1577" s="115"/>
      <c r="AW1577" s="112" t="s">
        <v>3917</v>
      </c>
      <c r="AX1577" s="112" t="s">
        <v>3918</v>
      </c>
      <c r="AY1577" s="114"/>
      <c r="BA1577" s="114"/>
    </row>
    <row r="1578" spans="1:53" ht="15.75" x14ac:dyDescent="0.25">
      <c r="A1578" s="280" t="s">
        <v>3919</v>
      </c>
      <c r="B1578" s="281" t="s">
        <v>3920</v>
      </c>
      <c r="C1578" s="282"/>
      <c r="D1578" s="283"/>
      <c r="E1578" s="284" t="s">
        <v>3921</v>
      </c>
      <c r="F1578" s="284"/>
      <c r="G1578" s="284"/>
      <c r="H1578" s="285" t="s">
        <v>3922</v>
      </c>
      <c r="I1578" s="304">
        <v>0.65260300000000004</v>
      </c>
      <c r="J1578" s="287">
        <v>6617.5</v>
      </c>
      <c r="K1578" s="287">
        <v>4318.6000000000004</v>
      </c>
      <c r="L1578" s="287" t="s">
        <v>200</v>
      </c>
      <c r="M1578" s="287">
        <v>863.72</v>
      </c>
      <c r="N1578" s="287">
        <v>5182.32</v>
      </c>
      <c r="O1578" s="288"/>
      <c r="AU1578" s="114"/>
      <c r="AV1578" s="115"/>
      <c r="AW1578" s="112" t="s">
        <v>3920</v>
      </c>
      <c r="AX1578" s="112" t="s">
        <v>3921</v>
      </c>
      <c r="AY1578" s="114"/>
      <c r="BA1578" s="114"/>
    </row>
    <row r="1579" spans="1:53" ht="15.75" x14ac:dyDescent="0.25">
      <c r="A1579" s="280" t="s">
        <v>3923</v>
      </c>
      <c r="B1579" s="281" t="s">
        <v>3924</v>
      </c>
      <c r="C1579" s="282"/>
      <c r="D1579" s="283"/>
      <c r="E1579" s="284" t="s">
        <v>3925</v>
      </c>
      <c r="F1579" s="284"/>
      <c r="G1579" s="284"/>
      <c r="H1579" s="285" t="s">
        <v>207</v>
      </c>
      <c r="I1579" s="291">
        <v>130.5206</v>
      </c>
      <c r="J1579" s="287">
        <v>1276.29</v>
      </c>
      <c r="K1579" s="287">
        <v>166582.14000000001</v>
      </c>
      <c r="L1579" s="287" t="s">
        <v>200</v>
      </c>
      <c r="M1579" s="287">
        <v>33316.43</v>
      </c>
      <c r="N1579" s="287">
        <v>199898.57</v>
      </c>
      <c r="O1579" s="288"/>
      <c r="AU1579" s="114"/>
      <c r="AV1579" s="115"/>
      <c r="AW1579" s="112" t="s">
        <v>3924</v>
      </c>
      <c r="AX1579" s="112" t="s">
        <v>3925</v>
      </c>
      <c r="AY1579" s="114"/>
      <c r="BA1579" s="114"/>
    </row>
    <row r="1580" spans="1:53" ht="15.75" x14ac:dyDescent="0.25">
      <c r="A1580" s="279" t="s">
        <v>3926</v>
      </c>
      <c r="B1580" s="279"/>
      <c r="C1580" s="279"/>
      <c r="D1580" s="279"/>
      <c r="E1580" s="279"/>
      <c r="F1580" s="279"/>
      <c r="G1580" s="279"/>
      <c r="H1580" s="279"/>
      <c r="I1580" s="279"/>
      <c r="J1580" s="279"/>
      <c r="K1580" s="279"/>
      <c r="L1580" s="279"/>
      <c r="M1580" s="279"/>
      <c r="N1580" s="279"/>
      <c r="O1580" s="279"/>
      <c r="AU1580" s="114"/>
      <c r="AV1580" s="115" t="s">
        <v>3926</v>
      </c>
      <c r="AY1580" s="114"/>
      <c r="BA1580" s="114"/>
    </row>
    <row r="1581" spans="1:53" ht="45.75" x14ac:dyDescent="0.25">
      <c r="A1581" s="280" t="s">
        <v>3927</v>
      </c>
      <c r="B1581" s="281" t="s">
        <v>3928</v>
      </c>
      <c r="C1581" s="282"/>
      <c r="D1581" s="283"/>
      <c r="E1581" s="284" t="s">
        <v>3929</v>
      </c>
      <c r="F1581" s="284"/>
      <c r="G1581" s="284"/>
      <c r="H1581" s="285" t="s">
        <v>1067</v>
      </c>
      <c r="I1581" s="286">
        <v>46.8</v>
      </c>
      <c r="J1581" s="287">
        <v>5085.4399999999996</v>
      </c>
      <c r="K1581" s="287">
        <v>237998.59</v>
      </c>
      <c r="L1581" s="287" t="s">
        <v>200</v>
      </c>
      <c r="M1581" s="287">
        <v>47599.72</v>
      </c>
      <c r="N1581" s="287">
        <v>285598.31</v>
      </c>
      <c r="O1581" s="288"/>
      <c r="AU1581" s="114"/>
      <c r="AV1581" s="115"/>
      <c r="AW1581" s="112" t="s">
        <v>3928</v>
      </c>
      <c r="AX1581" s="112" t="s">
        <v>3929</v>
      </c>
      <c r="AY1581" s="114"/>
      <c r="BA1581" s="114"/>
    </row>
    <row r="1582" spans="1:53" ht="15.75" x14ac:dyDescent="0.25">
      <c r="A1582" s="280" t="s">
        <v>3930</v>
      </c>
      <c r="B1582" s="281" t="s">
        <v>3931</v>
      </c>
      <c r="C1582" s="282"/>
      <c r="D1582" s="283"/>
      <c r="E1582" s="284" t="s">
        <v>3932</v>
      </c>
      <c r="F1582" s="284"/>
      <c r="G1582" s="284"/>
      <c r="H1582" s="285" t="s">
        <v>199</v>
      </c>
      <c r="I1582" s="286">
        <v>4.9000000000000004</v>
      </c>
      <c r="J1582" s="287">
        <v>30506.74</v>
      </c>
      <c r="K1582" s="287">
        <v>149483.03</v>
      </c>
      <c r="L1582" s="287" t="s">
        <v>200</v>
      </c>
      <c r="M1582" s="287">
        <v>29896.61</v>
      </c>
      <c r="N1582" s="287">
        <v>179379.64</v>
      </c>
      <c r="O1582" s="288"/>
      <c r="AU1582" s="114"/>
      <c r="AV1582" s="115"/>
      <c r="AW1582" s="112" t="s">
        <v>3931</v>
      </c>
      <c r="AX1582" s="112" t="s">
        <v>3932</v>
      </c>
      <c r="AY1582" s="114"/>
      <c r="BA1582" s="114"/>
    </row>
    <row r="1583" spans="1:53" ht="30.75" x14ac:dyDescent="0.25">
      <c r="A1583" s="280" t="s">
        <v>3933</v>
      </c>
      <c r="B1583" s="281" t="s">
        <v>3934</v>
      </c>
      <c r="C1583" s="282"/>
      <c r="D1583" s="283"/>
      <c r="E1583" s="284" t="s">
        <v>3935</v>
      </c>
      <c r="F1583" s="284"/>
      <c r="G1583" s="284"/>
      <c r="H1583" s="285" t="s">
        <v>1067</v>
      </c>
      <c r="I1583" s="286">
        <v>46.8</v>
      </c>
      <c r="J1583" s="287">
        <v>17830.27</v>
      </c>
      <c r="K1583" s="287">
        <v>834456.64</v>
      </c>
      <c r="L1583" s="287" t="s">
        <v>200</v>
      </c>
      <c r="M1583" s="287">
        <v>166891.32999999999</v>
      </c>
      <c r="N1583" s="287">
        <v>1001347.97</v>
      </c>
      <c r="O1583" s="288"/>
      <c r="AU1583" s="114"/>
      <c r="AV1583" s="115"/>
      <c r="AW1583" s="112" t="s">
        <v>3934</v>
      </c>
      <c r="AX1583" s="112" t="s">
        <v>3935</v>
      </c>
      <c r="AY1583" s="114"/>
      <c r="BA1583" s="114"/>
    </row>
    <row r="1584" spans="1:53" ht="15.75" x14ac:dyDescent="0.25">
      <c r="A1584" s="280" t="s">
        <v>3936</v>
      </c>
      <c r="B1584" s="281" t="s">
        <v>3937</v>
      </c>
      <c r="C1584" s="282"/>
      <c r="D1584" s="283"/>
      <c r="E1584" s="284" t="s">
        <v>3938</v>
      </c>
      <c r="F1584" s="284"/>
      <c r="G1584" s="284"/>
      <c r="H1584" s="285" t="s">
        <v>526</v>
      </c>
      <c r="I1584" s="303">
        <v>21</v>
      </c>
      <c r="J1584" s="287">
        <v>1035.3</v>
      </c>
      <c r="K1584" s="287">
        <v>21741.3</v>
      </c>
      <c r="L1584" s="287" t="s">
        <v>200</v>
      </c>
      <c r="M1584" s="287">
        <v>4348.26</v>
      </c>
      <c r="N1584" s="287">
        <v>26089.56</v>
      </c>
      <c r="O1584" s="288"/>
      <c r="AU1584" s="114"/>
      <c r="AV1584" s="115"/>
      <c r="AW1584" s="112" t="s">
        <v>3937</v>
      </c>
      <c r="AX1584" s="112" t="s">
        <v>3938</v>
      </c>
      <c r="AY1584" s="114"/>
      <c r="BA1584" s="114"/>
    </row>
    <row r="1585" spans="1:53" ht="30.75" x14ac:dyDescent="0.25">
      <c r="A1585" s="280" t="s">
        <v>3939</v>
      </c>
      <c r="B1585" s="281" t="s">
        <v>3940</v>
      </c>
      <c r="C1585" s="282"/>
      <c r="D1585" s="283"/>
      <c r="E1585" s="284" t="s">
        <v>3941</v>
      </c>
      <c r="F1585" s="284"/>
      <c r="G1585" s="284"/>
      <c r="H1585" s="285" t="s">
        <v>526</v>
      </c>
      <c r="I1585" s="303">
        <v>35</v>
      </c>
      <c r="J1585" s="287">
        <v>948.46</v>
      </c>
      <c r="K1585" s="287">
        <v>33196.1</v>
      </c>
      <c r="L1585" s="287" t="s">
        <v>200</v>
      </c>
      <c r="M1585" s="287">
        <v>6639.22</v>
      </c>
      <c r="N1585" s="287">
        <v>39835.32</v>
      </c>
      <c r="O1585" s="288"/>
      <c r="AU1585" s="114"/>
      <c r="AV1585" s="115"/>
      <c r="AW1585" s="112" t="s">
        <v>3940</v>
      </c>
      <c r="AX1585" s="112" t="s">
        <v>3941</v>
      </c>
      <c r="AY1585" s="114"/>
      <c r="BA1585" s="114"/>
    </row>
    <row r="1586" spans="1:53" ht="15.75" x14ac:dyDescent="0.25">
      <c r="A1586" s="280" t="s">
        <v>3942</v>
      </c>
      <c r="B1586" s="281" t="s">
        <v>3943</v>
      </c>
      <c r="C1586" s="282"/>
      <c r="D1586" s="283"/>
      <c r="E1586" s="284" t="s">
        <v>3944</v>
      </c>
      <c r="F1586" s="284"/>
      <c r="G1586" s="284"/>
      <c r="H1586" s="285" t="s">
        <v>526</v>
      </c>
      <c r="I1586" s="303">
        <v>43</v>
      </c>
      <c r="J1586" s="287">
        <v>1035.3</v>
      </c>
      <c r="K1586" s="287">
        <v>44517.9</v>
      </c>
      <c r="L1586" s="287" t="s">
        <v>200</v>
      </c>
      <c r="M1586" s="287">
        <v>8903.58</v>
      </c>
      <c r="N1586" s="287">
        <v>53421.48</v>
      </c>
      <c r="O1586" s="288"/>
      <c r="AU1586" s="114"/>
      <c r="AV1586" s="115"/>
      <c r="AW1586" s="112" t="s">
        <v>3943</v>
      </c>
      <c r="AX1586" s="112" t="s">
        <v>3944</v>
      </c>
      <c r="AY1586" s="114"/>
      <c r="BA1586" s="114"/>
    </row>
    <row r="1587" spans="1:53" ht="15.75" x14ac:dyDescent="0.25">
      <c r="A1587" s="280" t="s">
        <v>3945</v>
      </c>
      <c r="B1587" s="281" t="s">
        <v>3946</v>
      </c>
      <c r="C1587" s="282"/>
      <c r="D1587" s="283"/>
      <c r="E1587" s="284" t="s">
        <v>3947</v>
      </c>
      <c r="F1587" s="284"/>
      <c r="G1587" s="284"/>
      <c r="H1587" s="285" t="s">
        <v>526</v>
      </c>
      <c r="I1587" s="303">
        <v>23</v>
      </c>
      <c r="J1587" s="287">
        <v>1150.33</v>
      </c>
      <c r="K1587" s="287">
        <v>26457.59</v>
      </c>
      <c r="L1587" s="287" t="s">
        <v>200</v>
      </c>
      <c r="M1587" s="287">
        <v>5291.52</v>
      </c>
      <c r="N1587" s="287">
        <v>31749.11</v>
      </c>
      <c r="O1587" s="288"/>
      <c r="AU1587" s="114"/>
      <c r="AV1587" s="115"/>
      <c r="AW1587" s="112" t="s">
        <v>3946</v>
      </c>
      <c r="AX1587" s="112" t="s">
        <v>3947</v>
      </c>
      <c r="AY1587" s="114"/>
      <c r="BA1587" s="114"/>
    </row>
    <row r="1588" spans="1:53" ht="15.75" x14ac:dyDescent="0.25">
      <c r="A1588" s="280" t="s">
        <v>3948</v>
      </c>
      <c r="B1588" s="281" t="s">
        <v>3949</v>
      </c>
      <c r="C1588" s="282"/>
      <c r="D1588" s="283"/>
      <c r="E1588" s="284" t="s">
        <v>3950</v>
      </c>
      <c r="F1588" s="284"/>
      <c r="G1588" s="284"/>
      <c r="H1588" s="285" t="s">
        <v>526</v>
      </c>
      <c r="I1588" s="303">
        <v>7</v>
      </c>
      <c r="J1588" s="287">
        <v>8627.49</v>
      </c>
      <c r="K1588" s="287">
        <v>60392.43</v>
      </c>
      <c r="L1588" s="287" t="s">
        <v>200</v>
      </c>
      <c r="M1588" s="287">
        <v>12078.49</v>
      </c>
      <c r="N1588" s="287">
        <v>72470.92</v>
      </c>
      <c r="O1588" s="288"/>
      <c r="AU1588" s="114"/>
      <c r="AV1588" s="115"/>
      <c r="AW1588" s="112" t="s">
        <v>3949</v>
      </c>
      <c r="AX1588" s="112" t="s">
        <v>3950</v>
      </c>
      <c r="AY1588" s="114"/>
      <c r="BA1588" s="114"/>
    </row>
    <row r="1589" spans="1:53" ht="15.75" x14ac:dyDescent="0.25">
      <c r="A1589" s="280" t="s">
        <v>3951</v>
      </c>
      <c r="B1589" s="281" t="s">
        <v>3952</v>
      </c>
      <c r="C1589" s="282"/>
      <c r="D1589" s="283"/>
      <c r="E1589" s="284" t="s">
        <v>3953</v>
      </c>
      <c r="F1589" s="284"/>
      <c r="G1589" s="284"/>
      <c r="H1589" s="285" t="s">
        <v>526</v>
      </c>
      <c r="I1589" s="303">
        <v>9</v>
      </c>
      <c r="J1589" s="287">
        <v>320.16000000000003</v>
      </c>
      <c r="K1589" s="287">
        <v>2881.44</v>
      </c>
      <c r="L1589" s="287" t="s">
        <v>200</v>
      </c>
      <c r="M1589" s="287">
        <v>576.29</v>
      </c>
      <c r="N1589" s="287">
        <v>3457.73</v>
      </c>
      <c r="O1589" s="288"/>
      <c r="AU1589" s="114"/>
      <c r="AV1589" s="115"/>
      <c r="AW1589" s="112" t="s">
        <v>3952</v>
      </c>
      <c r="AX1589" s="112" t="s">
        <v>3953</v>
      </c>
      <c r="AY1589" s="114"/>
      <c r="BA1589" s="114"/>
    </row>
    <row r="1590" spans="1:53" ht="15.75" x14ac:dyDescent="0.25">
      <c r="A1590" s="280" t="s">
        <v>3954</v>
      </c>
      <c r="B1590" s="281" t="s">
        <v>3955</v>
      </c>
      <c r="C1590" s="282"/>
      <c r="D1590" s="283"/>
      <c r="E1590" s="284" t="s">
        <v>3956</v>
      </c>
      <c r="F1590" s="284"/>
      <c r="G1590" s="284"/>
      <c r="H1590" s="285" t="s">
        <v>526</v>
      </c>
      <c r="I1590" s="303">
        <v>330</v>
      </c>
      <c r="J1590" s="287">
        <v>747.72</v>
      </c>
      <c r="K1590" s="287">
        <v>246747.6</v>
      </c>
      <c r="L1590" s="287" t="s">
        <v>200</v>
      </c>
      <c r="M1590" s="287">
        <v>49349.52</v>
      </c>
      <c r="N1590" s="287">
        <v>296097.12</v>
      </c>
      <c r="O1590" s="288"/>
      <c r="AU1590" s="114"/>
      <c r="AV1590" s="115"/>
      <c r="AW1590" s="112" t="s">
        <v>3955</v>
      </c>
      <c r="AX1590" s="112" t="s">
        <v>3956</v>
      </c>
      <c r="AY1590" s="114"/>
      <c r="BA1590" s="114"/>
    </row>
    <row r="1591" spans="1:53" ht="45.75" x14ac:dyDescent="0.25">
      <c r="A1591" s="280" t="s">
        <v>3957</v>
      </c>
      <c r="B1591" s="281" t="s">
        <v>3958</v>
      </c>
      <c r="C1591" s="282"/>
      <c r="D1591" s="283"/>
      <c r="E1591" s="284" t="s">
        <v>3959</v>
      </c>
      <c r="F1591" s="284"/>
      <c r="G1591" s="284"/>
      <c r="H1591" s="285" t="s">
        <v>1067</v>
      </c>
      <c r="I1591" s="286">
        <v>28.7</v>
      </c>
      <c r="J1591" s="287">
        <v>3381.5</v>
      </c>
      <c r="K1591" s="287">
        <v>97049.05</v>
      </c>
      <c r="L1591" s="287" t="s">
        <v>200</v>
      </c>
      <c r="M1591" s="287">
        <v>19409.810000000001</v>
      </c>
      <c r="N1591" s="287">
        <v>116458.86</v>
      </c>
      <c r="O1591" s="288"/>
      <c r="AU1591" s="114"/>
      <c r="AV1591" s="115"/>
      <c r="AW1591" s="112" t="s">
        <v>3958</v>
      </c>
      <c r="AX1591" s="112" t="s">
        <v>3959</v>
      </c>
      <c r="AY1591" s="114"/>
      <c r="BA1591" s="114"/>
    </row>
    <row r="1592" spans="1:53" ht="30.75" x14ac:dyDescent="0.25">
      <c r="A1592" s="280" t="s">
        <v>3960</v>
      </c>
      <c r="B1592" s="281" t="s">
        <v>3961</v>
      </c>
      <c r="C1592" s="282"/>
      <c r="D1592" s="283"/>
      <c r="E1592" s="284" t="s">
        <v>3962</v>
      </c>
      <c r="F1592" s="284"/>
      <c r="G1592" s="284"/>
      <c r="H1592" s="285" t="s">
        <v>1067</v>
      </c>
      <c r="I1592" s="286">
        <v>28.7</v>
      </c>
      <c r="J1592" s="287">
        <v>3135.9</v>
      </c>
      <c r="K1592" s="287">
        <v>90000.33</v>
      </c>
      <c r="L1592" s="287" t="s">
        <v>200</v>
      </c>
      <c r="M1592" s="287">
        <v>18000.07</v>
      </c>
      <c r="N1592" s="287">
        <v>108000.4</v>
      </c>
      <c r="O1592" s="288"/>
      <c r="AU1592" s="114"/>
      <c r="AV1592" s="115"/>
      <c r="AW1592" s="112" t="s">
        <v>3961</v>
      </c>
      <c r="AX1592" s="112" t="s">
        <v>3962</v>
      </c>
      <c r="AY1592" s="114"/>
      <c r="BA1592" s="114"/>
    </row>
    <row r="1593" spans="1:53" ht="15.75" x14ac:dyDescent="0.25">
      <c r="A1593" s="280" t="s">
        <v>3963</v>
      </c>
      <c r="B1593" s="281" t="s">
        <v>3964</v>
      </c>
      <c r="C1593" s="282"/>
      <c r="D1593" s="283"/>
      <c r="E1593" s="284" t="s">
        <v>3965</v>
      </c>
      <c r="F1593" s="284"/>
      <c r="G1593" s="284"/>
      <c r="H1593" s="285" t="s">
        <v>526</v>
      </c>
      <c r="I1593" s="303">
        <v>122</v>
      </c>
      <c r="J1593" s="287">
        <v>119.18</v>
      </c>
      <c r="K1593" s="287">
        <v>14539.96</v>
      </c>
      <c r="L1593" s="287" t="s">
        <v>200</v>
      </c>
      <c r="M1593" s="287">
        <v>2907.99</v>
      </c>
      <c r="N1593" s="287">
        <v>17447.95</v>
      </c>
      <c r="O1593" s="288"/>
      <c r="AU1593" s="114"/>
      <c r="AV1593" s="115"/>
      <c r="AW1593" s="112" t="s">
        <v>3964</v>
      </c>
      <c r="AX1593" s="112" t="s">
        <v>3965</v>
      </c>
      <c r="AY1593" s="114"/>
      <c r="BA1593" s="114"/>
    </row>
    <row r="1594" spans="1:53" ht="15.75" x14ac:dyDescent="0.25">
      <c r="A1594" s="280" t="s">
        <v>3966</v>
      </c>
      <c r="B1594" s="281" t="s">
        <v>3967</v>
      </c>
      <c r="C1594" s="282"/>
      <c r="D1594" s="283"/>
      <c r="E1594" s="284" t="s">
        <v>3968</v>
      </c>
      <c r="F1594" s="284"/>
      <c r="G1594" s="284"/>
      <c r="H1594" s="285" t="s">
        <v>526</v>
      </c>
      <c r="I1594" s="303">
        <v>165</v>
      </c>
      <c r="J1594" s="287">
        <v>172.33</v>
      </c>
      <c r="K1594" s="287">
        <v>28434.45</v>
      </c>
      <c r="L1594" s="287" t="s">
        <v>200</v>
      </c>
      <c r="M1594" s="287">
        <v>5686.89</v>
      </c>
      <c r="N1594" s="287">
        <v>34121.339999999997</v>
      </c>
      <c r="O1594" s="288"/>
      <c r="AU1594" s="114"/>
      <c r="AV1594" s="115"/>
      <c r="AW1594" s="112" t="s">
        <v>3967</v>
      </c>
      <c r="AX1594" s="112" t="s">
        <v>3968</v>
      </c>
      <c r="AY1594" s="114"/>
      <c r="BA1594" s="114"/>
    </row>
    <row r="1595" spans="1:53" ht="15.75" x14ac:dyDescent="0.25">
      <c r="A1595" s="279" t="s">
        <v>3969</v>
      </c>
      <c r="B1595" s="279"/>
      <c r="C1595" s="279"/>
      <c r="D1595" s="279"/>
      <c r="E1595" s="279"/>
      <c r="F1595" s="279"/>
      <c r="G1595" s="279"/>
      <c r="H1595" s="279"/>
      <c r="I1595" s="279"/>
      <c r="J1595" s="279"/>
      <c r="K1595" s="279"/>
      <c r="L1595" s="279"/>
      <c r="M1595" s="279"/>
      <c r="N1595" s="279"/>
      <c r="O1595" s="279"/>
      <c r="AU1595" s="114"/>
      <c r="AV1595" s="115" t="s">
        <v>3969</v>
      </c>
      <c r="AY1595" s="114"/>
      <c r="BA1595" s="114"/>
    </row>
    <row r="1596" spans="1:53" ht="30.75" x14ac:dyDescent="0.25">
      <c r="A1596" s="280" t="s">
        <v>3970</v>
      </c>
      <c r="B1596" s="281" t="s">
        <v>3971</v>
      </c>
      <c r="C1596" s="282"/>
      <c r="D1596" s="283"/>
      <c r="E1596" s="284" t="s">
        <v>3972</v>
      </c>
      <c r="F1596" s="284"/>
      <c r="G1596" s="284"/>
      <c r="H1596" s="285" t="s">
        <v>230</v>
      </c>
      <c r="I1596" s="290">
        <v>0.25</v>
      </c>
      <c r="J1596" s="287">
        <v>241014.12</v>
      </c>
      <c r="K1596" s="287">
        <v>60253.53</v>
      </c>
      <c r="L1596" s="287" t="s">
        <v>200</v>
      </c>
      <c r="M1596" s="287">
        <v>12050.71</v>
      </c>
      <c r="N1596" s="287">
        <v>72304.240000000005</v>
      </c>
      <c r="O1596" s="288"/>
      <c r="AU1596" s="114"/>
      <c r="AV1596" s="115"/>
      <c r="AW1596" s="112" t="s">
        <v>3971</v>
      </c>
      <c r="AX1596" s="112" t="s">
        <v>3972</v>
      </c>
      <c r="AY1596" s="114"/>
      <c r="BA1596" s="114"/>
    </row>
    <row r="1597" spans="1:53" ht="45.75" x14ac:dyDescent="0.25">
      <c r="A1597" s="280" t="s">
        <v>3973</v>
      </c>
      <c r="B1597" s="281" t="s">
        <v>3974</v>
      </c>
      <c r="C1597" s="282"/>
      <c r="D1597" s="283"/>
      <c r="E1597" s="284" t="s">
        <v>3975</v>
      </c>
      <c r="F1597" s="284"/>
      <c r="G1597" s="284"/>
      <c r="H1597" s="285" t="s">
        <v>1665</v>
      </c>
      <c r="I1597" s="290">
        <v>0.42</v>
      </c>
      <c r="J1597" s="287">
        <v>40216.81</v>
      </c>
      <c r="K1597" s="287">
        <v>16891.060000000001</v>
      </c>
      <c r="L1597" s="287" t="s">
        <v>200</v>
      </c>
      <c r="M1597" s="287">
        <v>3378.21</v>
      </c>
      <c r="N1597" s="287">
        <v>20269.27</v>
      </c>
      <c r="O1597" s="288"/>
      <c r="AU1597" s="114"/>
      <c r="AV1597" s="115"/>
      <c r="AW1597" s="112" t="s">
        <v>3974</v>
      </c>
      <c r="AX1597" s="112" t="s">
        <v>3975</v>
      </c>
      <c r="AY1597" s="114"/>
      <c r="BA1597" s="114"/>
    </row>
    <row r="1598" spans="1:53" ht="15.75" x14ac:dyDescent="0.25">
      <c r="A1598" s="279" t="s">
        <v>3976</v>
      </c>
      <c r="B1598" s="279"/>
      <c r="C1598" s="279"/>
      <c r="D1598" s="279"/>
      <c r="E1598" s="279"/>
      <c r="F1598" s="279"/>
      <c r="G1598" s="279"/>
      <c r="H1598" s="279"/>
      <c r="I1598" s="279"/>
      <c r="J1598" s="279"/>
      <c r="K1598" s="279"/>
      <c r="L1598" s="279"/>
      <c r="M1598" s="279"/>
      <c r="N1598" s="279"/>
      <c r="O1598" s="279"/>
      <c r="AU1598" s="114"/>
      <c r="AV1598" s="115" t="s">
        <v>3976</v>
      </c>
      <c r="AY1598" s="114"/>
      <c r="BA1598" s="114"/>
    </row>
    <row r="1599" spans="1:53" ht="30.75" x14ac:dyDescent="0.25">
      <c r="A1599" s="280" t="s">
        <v>3977</v>
      </c>
      <c r="B1599" s="281" t="s">
        <v>3978</v>
      </c>
      <c r="C1599" s="282"/>
      <c r="D1599" s="283"/>
      <c r="E1599" s="284" t="s">
        <v>3979</v>
      </c>
      <c r="F1599" s="284"/>
      <c r="G1599" s="284"/>
      <c r="H1599" s="285" t="s">
        <v>367</v>
      </c>
      <c r="I1599" s="290">
        <v>8.5399999999999991</v>
      </c>
      <c r="J1599" s="287">
        <v>137924.78</v>
      </c>
      <c r="K1599" s="287">
        <v>1177877.6200000001</v>
      </c>
      <c r="L1599" s="287" t="s">
        <v>200</v>
      </c>
      <c r="M1599" s="287">
        <v>235575.52</v>
      </c>
      <c r="N1599" s="287">
        <v>1413453.14</v>
      </c>
      <c r="O1599" s="288"/>
      <c r="AU1599" s="114"/>
      <c r="AV1599" s="115"/>
      <c r="AW1599" s="112" t="s">
        <v>3978</v>
      </c>
      <c r="AX1599" s="112" t="s">
        <v>3979</v>
      </c>
      <c r="AY1599" s="114"/>
      <c r="BA1599" s="114"/>
    </row>
    <row r="1600" spans="1:53" ht="15.75" x14ac:dyDescent="0.25">
      <c r="A1600" s="280" t="s">
        <v>3980</v>
      </c>
      <c r="B1600" s="281" t="s">
        <v>3981</v>
      </c>
      <c r="C1600" s="282"/>
      <c r="D1600" s="283"/>
      <c r="E1600" s="284" t="s">
        <v>3982</v>
      </c>
      <c r="F1600" s="284"/>
      <c r="G1600" s="284"/>
      <c r="H1600" s="285" t="s">
        <v>199</v>
      </c>
      <c r="I1600" s="291">
        <v>54.143599999999999</v>
      </c>
      <c r="J1600" s="287">
        <v>6303.06</v>
      </c>
      <c r="K1600" s="287">
        <v>341270.36</v>
      </c>
      <c r="L1600" s="287" t="s">
        <v>200</v>
      </c>
      <c r="M1600" s="287">
        <v>68254.070000000007</v>
      </c>
      <c r="N1600" s="287">
        <v>409524.43</v>
      </c>
      <c r="O1600" s="288"/>
      <c r="AU1600" s="114"/>
      <c r="AV1600" s="115"/>
      <c r="AW1600" s="112" t="s">
        <v>3981</v>
      </c>
      <c r="AX1600" s="112" t="s">
        <v>3982</v>
      </c>
      <c r="AY1600" s="114"/>
      <c r="BA1600" s="114"/>
    </row>
    <row r="1601" spans="1:53" ht="19.5" x14ac:dyDescent="0.25">
      <c r="A1601" s="280" t="s">
        <v>3983</v>
      </c>
      <c r="B1601" s="281" t="s">
        <v>3984</v>
      </c>
      <c r="C1601" s="282"/>
      <c r="D1601" s="283"/>
      <c r="E1601" s="284" t="s">
        <v>3985</v>
      </c>
      <c r="F1601" s="284"/>
      <c r="G1601" s="284"/>
      <c r="H1601" s="285" t="s">
        <v>526</v>
      </c>
      <c r="I1601" s="303">
        <v>4</v>
      </c>
      <c r="J1601" s="287">
        <v>650183.82999999996</v>
      </c>
      <c r="K1601" s="287">
        <v>2600735.3199999998</v>
      </c>
      <c r="L1601" s="287" t="s">
        <v>200</v>
      </c>
      <c r="M1601" s="287">
        <v>520147.06</v>
      </c>
      <c r="N1601" s="287">
        <v>3120882.38</v>
      </c>
      <c r="O1601" s="288"/>
      <c r="AU1601" s="114"/>
      <c r="AV1601" s="115"/>
      <c r="AW1601" s="112" t="s">
        <v>3984</v>
      </c>
      <c r="AX1601" s="112" t="s">
        <v>3985</v>
      </c>
      <c r="AY1601" s="114"/>
      <c r="BA1601" s="114"/>
    </row>
    <row r="1602" spans="1:53" ht="19.5" x14ac:dyDescent="0.25">
      <c r="A1602" s="280" t="s">
        <v>3986</v>
      </c>
      <c r="B1602" s="281" t="s">
        <v>3987</v>
      </c>
      <c r="C1602" s="282"/>
      <c r="D1602" s="283"/>
      <c r="E1602" s="284" t="s">
        <v>3988</v>
      </c>
      <c r="F1602" s="284"/>
      <c r="G1602" s="284"/>
      <c r="H1602" s="285" t="s">
        <v>526</v>
      </c>
      <c r="I1602" s="303">
        <v>4</v>
      </c>
      <c r="J1602" s="287">
        <v>650183.82999999996</v>
      </c>
      <c r="K1602" s="287">
        <v>2600735.3199999998</v>
      </c>
      <c r="L1602" s="287" t="s">
        <v>200</v>
      </c>
      <c r="M1602" s="287">
        <v>520147.06</v>
      </c>
      <c r="N1602" s="287">
        <v>3120882.38</v>
      </c>
      <c r="O1602" s="288"/>
      <c r="AU1602" s="114"/>
      <c r="AV1602" s="115"/>
      <c r="AW1602" s="112" t="s">
        <v>3987</v>
      </c>
      <c r="AX1602" s="112" t="s">
        <v>3988</v>
      </c>
      <c r="AY1602" s="114"/>
      <c r="BA1602" s="114"/>
    </row>
    <row r="1603" spans="1:53" ht="19.5" x14ac:dyDescent="0.25">
      <c r="A1603" s="280" t="s">
        <v>3989</v>
      </c>
      <c r="B1603" s="281" t="s">
        <v>3990</v>
      </c>
      <c r="C1603" s="282"/>
      <c r="D1603" s="283"/>
      <c r="E1603" s="284" t="s">
        <v>3991</v>
      </c>
      <c r="F1603" s="284"/>
      <c r="G1603" s="284"/>
      <c r="H1603" s="285" t="s">
        <v>526</v>
      </c>
      <c r="I1603" s="303">
        <v>3</v>
      </c>
      <c r="J1603" s="287">
        <v>650183.82999999996</v>
      </c>
      <c r="K1603" s="287">
        <v>1950551.49</v>
      </c>
      <c r="L1603" s="287" t="s">
        <v>200</v>
      </c>
      <c r="M1603" s="287">
        <v>390110.3</v>
      </c>
      <c r="N1603" s="287">
        <v>2340661.79</v>
      </c>
      <c r="O1603" s="288"/>
      <c r="AU1603" s="114"/>
      <c r="AV1603" s="115"/>
      <c r="AW1603" s="112" t="s">
        <v>3990</v>
      </c>
      <c r="AX1603" s="112" t="s">
        <v>3991</v>
      </c>
      <c r="AY1603" s="114"/>
      <c r="BA1603" s="114"/>
    </row>
    <row r="1604" spans="1:53" ht="19.5" x14ac:dyDescent="0.25">
      <c r="A1604" s="280" t="s">
        <v>3992</v>
      </c>
      <c r="B1604" s="281" t="s">
        <v>3993</v>
      </c>
      <c r="C1604" s="282"/>
      <c r="D1604" s="283"/>
      <c r="E1604" s="284" t="s">
        <v>3994</v>
      </c>
      <c r="F1604" s="284"/>
      <c r="G1604" s="284"/>
      <c r="H1604" s="285" t="s">
        <v>526</v>
      </c>
      <c r="I1604" s="303">
        <v>3</v>
      </c>
      <c r="J1604" s="287">
        <v>650183.82999999996</v>
      </c>
      <c r="K1604" s="287">
        <v>1950551.49</v>
      </c>
      <c r="L1604" s="287" t="s">
        <v>200</v>
      </c>
      <c r="M1604" s="287">
        <v>390110.3</v>
      </c>
      <c r="N1604" s="287">
        <v>2340661.79</v>
      </c>
      <c r="O1604" s="288"/>
      <c r="AU1604" s="114"/>
      <c r="AV1604" s="115"/>
      <c r="AW1604" s="112" t="s">
        <v>3993</v>
      </c>
      <c r="AX1604" s="112" t="s">
        <v>3994</v>
      </c>
      <c r="AY1604" s="114"/>
      <c r="BA1604" s="114"/>
    </row>
    <row r="1605" spans="1:53" ht="19.5" x14ac:dyDescent="0.25">
      <c r="A1605" s="280" t="s">
        <v>3995</v>
      </c>
      <c r="B1605" s="281" t="s">
        <v>3996</v>
      </c>
      <c r="C1605" s="282"/>
      <c r="D1605" s="283"/>
      <c r="E1605" s="284" t="s">
        <v>3997</v>
      </c>
      <c r="F1605" s="284"/>
      <c r="G1605" s="284"/>
      <c r="H1605" s="285" t="s">
        <v>526</v>
      </c>
      <c r="I1605" s="303">
        <v>14</v>
      </c>
      <c r="J1605" s="287">
        <v>51683.57</v>
      </c>
      <c r="K1605" s="287">
        <v>723569.98</v>
      </c>
      <c r="L1605" s="287" t="s">
        <v>200</v>
      </c>
      <c r="M1605" s="287">
        <v>144714</v>
      </c>
      <c r="N1605" s="287">
        <v>868283.98</v>
      </c>
      <c r="O1605" s="288"/>
      <c r="AU1605" s="114"/>
      <c r="AV1605" s="115"/>
      <c r="AW1605" s="112" t="s">
        <v>3996</v>
      </c>
      <c r="AX1605" s="112" t="s">
        <v>3997</v>
      </c>
      <c r="AY1605" s="114"/>
      <c r="BA1605" s="114"/>
    </row>
    <row r="1606" spans="1:53" ht="19.5" x14ac:dyDescent="0.25">
      <c r="A1606" s="280" t="s">
        <v>3998</v>
      </c>
      <c r="B1606" s="281" t="s">
        <v>3999</v>
      </c>
      <c r="C1606" s="282"/>
      <c r="D1606" s="283"/>
      <c r="E1606" s="284" t="s">
        <v>4000</v>
      </c>
      <c r="F1606" s="284"/>
      <c r="G1606" s="284"/>
      <c r="H1606" s="285" t="s">
        <v>526</v>
      </c>
      <c r="I1606" s="303">
        <v>63</v>
      </c>
      <c r="J1606" s="287">
        <v>5369.73</v>
      </c>
      <c r="K1606" s="287">
        <v>338292.99</v>
      </c>
      <c r="L1606" s="287" t="s">
        <v>200</v>
      </c>
      <c r="M1606" s="287">
        <v>67658.600000000006</v>
      </c>
      <c r="N1606" s="287">
        <v>405951.59</v>
      </c>
      <c r="O1606" s="288"/>
      <c r="AU1606" s="114"/>
      <c r="AV1606" s="115"/>
      <c r="AW1606" s="112" t="s">
        <v>3999</v>
      </c>
      <c r="AX1606" s="112" t="s">
        <v>4000</v>
      </c>
      <c r="AY1606" s="114"/>
      <c r="BA1606" s="114"/>
    </row>
    <row r="1607" spans="1:53" ht="19.5" x14ac:dyDescent="0.25">
      <c r="A1607" s="280" t="s">
        <v>4001</v>
      </c>
      <c r="B1607" s="281" t="s">
        <v>4002</v>
      </c>
      <c r="C1607" s="282"/>
      <c r="D1607" s="283"/>
      <c r="E1607" s="284" t="s">
        <v>4003</v>
      </c>
      <c r="F1607" s="284"/>
      <c r="G1607" s="284"/>
      <c r="H1607" s="285" t="s">
        <v>526</v>
      </c>
      <c r="I1607" s="303">
        <v>1</v>
      </c>
      <c r="J1607" s="287">
        <v>92031.06</v>
      </c>
      <c r="K1607" s="287">
        <v>92031.06</v>
      </c>
      <c r="L1607" s="287" t="s">
        <v>200</v>
      </c>
      <c r="M1607" s="287">
        <v>18406.21</v>
      </c>
      <c r="N1607" s="287">
        <v>110437.27</v>
      </c>
      <c r="O1607" s="288"/>
      <c r="AU1607" s="114"/>
      <c r="AV1607" s="115"/>
      <c r="AW1607" s="112" t="s">
        <v>4002</v>
      </c>
      <c r="AX1607" s="112" t="s">
        <v>4003</v>
      </c>
      <c r="AY1607" s="114"/>
      <c r="BA1607" s="114"/>
    </row>
    <row r="1608" spans="1:53" ht="19.5" x14ac:dyDescent="0.25">
      <c r="A1608" s="280" t="s">
        <v>4004</v>
      </c>
      <c r="B1608" s="281" t="s">
        <v>4005</v>
      </c>
      <c r="C1608" s="282"/>
      <c r="D1608" s="283"/>
      <c r="E1608" s="284" t="s">
        <v>4006</v>
      </c>
      <c r="F1608" s="284"/>
      <c r="G1608" s="284"/>
      <c r="H1608" s="285" t="s">
        <v>526</v>
      </c>
      <c r="I1608" s="303">
        <v>1</v>
      </c>
      <c r="J1608" s="287">
        <v>136331.26999999999</v>
      </c>
      <c r="K1608" s="287">
        <v>136331.26999999999</v>
      </c>
      <c r="L1608" s="287" t="s">
        <v>200</v>
      </c>
      <c r="M1608" s="287">
        <v>27266.25</v>
      </c>
      <c r="N1608" s="287">
        <v>163597.51999999999</v>
      </c>
      <c r="O1608" s="288"/>
      <c r="AU1608" s="114"/>
      <c r="AV1608" s="115"/>
      <c r="AW1608" s="112" t="s">
        <v>4005</v>
      </c>
      <c r="AX1608" s="112" t="s">
        <v>4006</v>
      </c>
      <c r="AY1608" s="114"/>
      <c r="BA1608" s="114"/>
    </row>
    <row r="1609" spans="1:53" ht="19.5" x14ac:dyDescent="0.25">
      <c r="A1609" s="280" t="s">
        <v>4007</v>
      </c>
      <c r="B1609" s="281" t="s">
        <v>4008</v>
      </c>
      <c r="C1609" s="282"/>
      <c r="D1609" s="283"/>
      <c r="E1609" s="284" t="s">
        <v>4009</v>
      </c>
      <c r="F1609" s="284"/>
      <c r="G1609" s="284"/>
      <c r="H1609" s="285" t="s">
        <v>526</v>
      </c>
      <c r="I1609" s="303">
        <v>1</v>
      </c>
      <c r="J1609" s="287">
        <v>23119.66</v>
      </c>
      <c r="K1609" s="287">
        <v>23119.66</v>
      </c>
      <c r="L1609" s="287" t="s">
        <v>200</v>
      </c>
      <c r="M1609" s="287">
        <v>4623.93</v>
      </c>
      <c r="N1609" s="287">
        <v>27743.59</v>
      </c>
      <c r="O1609" s="288"/>
      <c r="AU1609" s="114"/>
      <c r="AV1609" s="115"/>
      <c r="AW1609" s="112" t="s">
        <v>4008</v>
      </c>
      <c r="AX1609" s="112" t="s">
        <v>4009</v>
      </c>
      <c r="AY1609" s="114"/>
      <c r="BA1609" s="114"/>
    </row>
    <row r="1610" spans="1:53" ht="19.5" x14ac:dyDescent="0.25">
      <c r="A1610" s="280" t="s">
        <v>4010</v>
      </c>
      <c r="B1610" s="281" t="s">
        <v>4011</v>
      </c>
      <c r="C1610" s="282"/>
      <c r="D1610" s="283"/>
      <c r="E1610" s="284" t="s">
        <v>4012</v>
      </c>
      <c r="F1610" s="284"/>
      <c r="G1610" s="284"/>
      <c r="H1610" s="285" t="s">
        <v>526</v>
      </c>
      <c r="I1610" s="303">
        <v>1</v>
      </c>
      <c r="J1610" s="287">
        <v>23119.66</v>
      </c>
      <c r="K1610" s="287">
        <v>23119.66</v>
      </c>
      <c r="L1610" s="287" t="s">
        <v>200</v>
      </c>
      <c r="M1610" s="287">
        <v>4623.93</v>
      </c>
      <c r="N1610" s="287">
        <v>27743.59</v>
      </c>
      <c r="O1610" s="288"/>
      <c r="AU1610" s="114"/>
      <c r="AV1610" s="115"/>
      <c r="AW1610" s="112" t="s">
        <v>4011</v>
      </c>
      <c r="AX1610" s="112" t="s">
        <v>4012</v>
      </c>
      <c r="AY1610" s="114"/>
      <c r="BA1610" s="114"/>
    </row>
    <row r="1611" spans="1:53" ht="19.5" x14ac:dyDescent="0.25">
      <c r="A1611" s="280" t="s">
        <v>4013</v>
      </c>
      <c r="B1611" s="281" t="s">
        <v>4014</v>
      </c>
      <c r="C1611" s="282"/>
      <c r="D1611" s="283"/>
      <c r="E1611" s="284" t="s">
        <v>4015</v>
      </c>
      <c r="F1611" s="284"/>
      <c r="G1611" s="284"/>
      <c r="H1611" s="285" t="s">
        <v>526</v>
      </c>
      <c r="I1611" s="303">
        <v>1</v>
      </c>
      <c r="J1611" s="287">
        <v>66674.02</v>
      </c>
      <c r="K1611" s="287">
        <v>66674.02</v>
      </c>
      <c r="L1611" s="287" t="s">
        <v>200</v>
      </c>
      <c r="M1611" s="287">
        <v>13334.8</v>
      </c>
      <c r="N1611" s="287">
        <v>80008.820000000007</v>
      </c>
      <c r="O1611" s="288"/>
      <c r="AU1611" s="114"/>
      <c r="AV1611" s="115"/>
      <c r="AW1611" s="112" t="s">
        <v>4014</v>
      </c>
      <c r="AX1611" s="112" t="s">
        <v>4015</v>
      </c>
      <c r="AY1611" s="114"/>
      <c r="BA1611" s="114"/>
    </row>
    <row r="1612" spans="1:53" ht="19.5" x14ac:dyDescent="0.25">
      <c r="A1612" s="280" t="s">
        <v>4016</v>
      </c>
      <c r="B1612" s="281" t="s">
        <v>4017</v>
      </c>
      <c r="C1612" s="282"/>
      <c r="D1612" s="283"/>
      <c r="E1612" s="284" t="s">
        <v>4018</v>
      </c>
      <c r="F1612" s="284"/>
      <c r="G1612" s="284"/>
      <c r="H1612" s="285" t="s">
        <v>526</v>
      </c>
      <c r="I1612" s="303">
        <v>1</v>
      </c>
      <c r="J1612" s="287">
        <v>66674.02</v>
      </c>
      <c r="K1612" s="287">
        <v>66674.02</v>
      </c>
      <c r="L1612" s="287" t="s">
        <v>200</v>
      </c>
      <c r="M1612" s="287">
        <v>13334.8</v>
      </c>
      <c r="N1612" s="287">
        <v>80008.820000000007</v>
      </c>
      <c r="O1612" s="288"/>
      <c r="AU1612" s="114"/>
      <c r="AV1612" s="115"/>
      <c r="AW1612" s="112" t="s">
        <v>4017</v>
      </c>
      <c r="AX1612" s="112" t="s">
        <v>4018</v>
      </c>
      <c r="AY1612" s="114"/>
      <c r="BA1612" s="114"/>
    </row>
    <row r="1613" spans="1:53" ht="19.5" x14ac:dyDescent="0.25">
      <c r="A1613" s="280" t="s">
        <v>4019</v>
      </c>
      <c r="B1613" s="281" t="s">
        <v>4020</v>
      </c>
      <c r="C1613" s="282"/>
      <c r="D1613" s="283"/>
      <c r="E1613" s="284" t="s">
        <v>4021</v>
      </c>
      <c r="F1613" s="284"/>
      <c r="G1613" s="284"/>
      <c r="H1613" s="285" t="s">
        <v>526</v>
      </c>
      <c r="I1613" s="303">
        <v>1</v>
      </c>
      <c r="J1613" s="287">
        <v>92031.06</v>
      </c>
      <c r="K1613" s="287">
        <v>92031.06</v>
      </c>
      <c r="L1613" s="287" t="s">
        <v>200</v>
      </c>
      <c r="M1613" s="287">
        <v>18406.21</v>
      </c>
      <c r="N1613" s="287">
        <v>110437.27</v>
      </c>
      <c r="O1613" s="288"/>
      <c r="AU1613" s="114"/>
      <c r="AV1613" s="115"/>
      <c r="AW1613" s="112" t="s">
        <v>4020</v>
      </c>
      <c r="AX1613" s="112" t="s">
        <v>4021</v>
      </c>
      <c r="AY1613" s="114"/>
      <c r="BA1613" s="114"/>
    </row>
    <row r="1614" spans="1:53" ht="19.5" x14ac:dyDescent="0.25">
      <c r="A1614" s="280" t="s">
        <v>4022</v>
      </c>
      <c r="B1614" s="281" t="s">
        <v>4023</v>
      </c>
      <c r="C1614" s="282"/>
      <c r="D1614" s="283"/>
      <c r="E1614" s="284" t="s">
        <v>4024</v>
      </c>
      <c r="F1614" s="284"/>
      <c r="G1614" s="284"/>
      <c r="H1614" s="285" t="s">
        <v>526</v>
      </c>
      <c r="I1614" s="303">
        <v>1</v>
      </c>
      <c r="J1614" s="287">
        <v>79650.880000000005</v>
      </c>
      <c r="K1614" s="287">
        <v>79650.880000000005</v>
      </c>
      <c r="L1614" s="287" t="s">
        <v>200</v>
      </c>
      <c r="M1614" s="287">
        <v>15930.18</v>
      </c>
      <c r="N1614" s="287">
        <v>95581.06</v>
      </c>
      <c r="O1614" s="288"/>
      <c r="AU1614" s="114"/>
      <c r="AV1614" s="115"/>
      <c r="AW1614" s="112" t="s">
        <v>4023</v>
      </c>
      <c r="AX1614" s="112" t="s">
        <v>4024</v>
      </c>
      <c r="AY1614" s="114"/>
      <c r="BA1614" s="114"/>
    </row>
    <row r="1615" spans="1:53" ht="19.5" x14ac:dyDescent="0.25">
      <c r="A1615" s="280" t="s">
        <v>4025</v>
      </c>
      <c r="B1615" s="281" t="s">
        <v>4026</v>
      </c>
      <c r="C1615" s="282"/>
      <c r="D1615" s="283"/>
      <c r="E1615" s="284" t="s">
        <v>4027</v>
      </c>
      <c r="F1615" s="284"/>
      <c r="G1615" s="284"/>
      <c r="H1615" s="285" t="s">
        <v>526</v>
      </c>
      <c r="I1615" s="303">
        <v>1</v>
      </c>
      <c r="J1615" s="287">
        <v>45195.17</v>
      </c>
      <c r="K1615" s="287">
        <v>45195.17</v>
      </c>
      <c r="L1615" s="287" t="s">
        <v>200</v>
      </c>
      <c r="M1615" s="287">
        <v>9039.0300000000007</v>
      </c>
      <c r="N1615" s="287">
        <v>54234.2</v>
      </c>
      <c r="O1615" s="288"/>
      <c r="AU1615" s="114"/>
      <c r="AV1615" s="115"/>
      <c r="AW1615" s="112" t="s">
        <v>4026</v>
      </c>
      <c r="AX1615" s="112" t="s">
        <v>4027</v>
      </c>
      <c r="AY1615" s="114"/>
      <c r="BA1615" s="114"/>
    </row>
    <row r="1616" spans="1:53" ht="19.5" x14ac:dyDescent="0.25">
      <c r="A1616" s="280" t="s">
        <v>4028</v>
      </c>
      <c r="B1616" s="281" t="s">
        <v>4029</v>
      </c>
      <c r="C1616" s="282"/>
      <c r="D1616" s="283"/>
      <c r="E1616" s="284" t="s">
        <v>4030</v>
      </c>
      <c r="F1616" s="284"/>
      <c r="G1616" s="284"/>
      <c r="H1616" s="285" t="s">
        <v>526</v>
      </c>
      <c r="I1616" s="303">
        <v>1</v>
      </c>
      <c r="J1616" s="287">
        <v>45195.17</v>
      </c>
      <c r="K1616" s="287">
        <v>45195.17</v>
      </c>
      <c r="L1616" s="287" t="s">
        <v>200</v>
      </c>
      <c r="M1616" s="287">
        <v>9039.0300000000007</v>
      </c>
      <c r="N1616" s="287">
        <v>54234.2</v>
      </c>
      <c r="O1616" s="288"/>
      <c r="AU1616" s="114"/>
      <c r="AV1616" s="115"/>
      <c r="AW1616" s="112" t="s">
        <v>4029</v>
      </c>
      <c r="AX1616" s="112" t="s">
        <v>4030</v>
      </c>
      <c r="AY1616" s="114"/>
      <c r="BA1616" s="114"/>
    </row>
    <row r="1617" spans="1:53" ht="19.5" x14ac:dyDescent="0.25">
      <c r="A1617" s="280" t="s">
        <v>4031</v>
      </c>
      <c r="B1617" s="281" t="s">
        <v>4032</v>
      </c>
      <c r="C1617" s="282"/>
      <c r="D1617" s="283"/>
      <c r="E1617" s="284" t="s">
        <v>4033</v>
      </c>
      <c r="F1617" s="284"/>
      <c r="G1617" s="284"/>
      <c r="H1617" s="285" t="s">
        <v>526</v>
      </c>
      <c r="I1617" s="303">
        <v>3</v>
      </c>
      <c r="J1617" s="287">
        <v>215982.15</v>
      </c>
      <c r="K1617" s="287">
        <v>647946.44999999995</v>
      </c>
      <c r="L1617" s="287" t="s">
        <v>200</v>
      </c>
      <c r="M1617" s="287">
        <v>129589.29</v>
      </c>
      <c r="N1617" s="287">
        <v>777535.74</v>
      </c>
      <c r="O1617" s="288"/>
      <c r="AU1617" s="114"/>
      <c r="AV1617" s="115"/>
      <c r="AW1617" s="112" t="s">
        <v>4032</v>
      </c>
      <c r="AX1617" s="112" t="s">
        <v>4033</v>
      </c>
      <c r="AY1617" s="114"/>
      <c r="BA1617" s="114"/>
    </row>
    <row r="1618" spans="1:53" ht="19.5" x14ac:dyDescent="0.25">
      <c r="A1618" s="280" t="s">
        <v>4034</v>
      </c>
      <c r="B1618" s="281" t="s">
        <v>4035</v>
      </c>
      <c r="C1618" s="282"/>
      <c r="D1618" s="283"/>
      <c r="E1618" s="284" t="s">
        <v>4036</v>
      </c>
      <c r="F1618" s="284"/>
      <c r="G1618" s="284"/>
      <c r="H1618" s="285" t="s">
        <v>526</v>
      </c>
      <c r="I1618" s="303">
        <v>3</v>
      </c>
      <c r="J1618" s="287">
        <v>230152.25</v>
      </c>
      <c r="K1618" s="287">
        <v>690456.75</v>
      </c>
      <c r="L1618" s="287" t="s">
        <v>200</v>
      </c>
      <c r="M1618" s="287">
        <v>138091.35</v>
      </c>
      <c r="N1618" s="287">
        <v>828548.1</v>
      </c>
      <c r="O1618" s="288"/>
      <c r="AU1618" s="114"/>
      <c r="AV1618" s="115"/>
      <c r="AW1618" s="112" t="s">
        <v>4035</v>
      </c>
      <c r="AX1618" s="112" t="s">
        <v>4036</v>
      </c>
      <c r="AY1618" s="114"/>
      <c r="BA1618" s="114"/>
    </row>
    <row r="1619" spans="1:53" ht="19.5" x14ac:dyDescent="0.25">
      <c r="A1619" s="280" t="s">
        <v>4037</v>
      </c>
      <c r="B1619" s="281" t="s">
        <v>4038</v>
      </c>
      <c r="C1619" s="282"/>
      <c r="D1619" s="283"/>
      <c r="E1619" s="284" t="s">
        <v>4039</v>
      </c>
      <c r="F1619" s="284"/>
      <c r="G1619" s="284"/>
      <c r="H1619" s="285" t="s">
        <v>526</v>
      </c>
      <c r="I1619" s="303">
        <v>3</v>
      </c>
      <c r="J1619" s="287">
        <v>313382.95</v>
      </c>
      <c r="K1619" s="287">
        <v>940148.85</v>
      </c>
      <c r="L1619" s="287" t="s">
        <v>200</v>
      </c>
      <c r="M1619" s="287">
        <v>188029.77</v>
      </c>
      <c r="N1619" s="287">
        <v>1128178.6200000001</v>
      </c>
      <c r="O1619" s="288"/>
      <c r="AU1619" s="114"/>
      <c r="AV1619" s="115"/>
      <c r="AW1619" s="112" t="s">
        <v>4038</v>
      </c>
      <c r="AX1619" s="112" t="s">
        <v>4039</v>
      </c>
      <c r="AY1619" s="114"/>
      <c r="BA1619" s="114"/>
    </row>
    <row r="1620" spans="1:53" ht="19.5" x14ac:dyDescent="0.25">
      <c r="A1620" s="280" t="s">
        <v>4040</v>
      </c>
      <c r="B1620" s="281" t="s">
        <v>4041</v>
      </c>
      <c r="C1620" s="282"/>
      <c r="D1620" s="283"/>
      <c r="E1620" s="284" t="s">
        <v>4042</v>
      </c>
      <c r="F1620" s="284"/>
      <c r="G1620" s="284"/>
      <c r="H1620" s="285" t="s">
        <v>526</v>
      </c>
      <c r="I1620" s="303">
        <v>3</v>
      </c>
      <c r="J1620" s="287">
        <v>330983.67999999999</v>
      </c>
      <c r="K1620" s="287">
        <v>992951.04</v>
      </c>
      <c r="L1620" s="287" t="s">
        <v>200</v>
      </c>
      <c r="M1620" s="287">
        <v>198590.21</v>
      </c>
      <c r="N1620" s="287">
        <v>1191541.25</v>
      </c>
      <c r="O1620" s="288"/>
      <c r="AU1620" s="114"/>
      <c r="AV1620" s="115"/>
      <c r="AW1620" s="112" t="s">
        <v>4041</v>
      </c>
      <c r="AX1620" s="112" t="s">
        <v>4042</v>
      </c>
      <c r="AY1620" s="114"/>
      <c r="BA1620" s="114"/>
    </row>
    <row r="1621" spans="1:53" ht="19.5" x14ac:dyDescent="0.25">
      <c r="A1621" s="280" t="s">
        <v>4043</v>
      </c>
      <c r="B1621" s="281" t="s">
        <v>4044</v>
      </c>
      <c r="C1621" s="282"/>
      <c r="D1621" s="283"/>
      <c r="E1621" s="284" t="s">
        <v>4045</v>
      </c>
      <c r="F1621" s="284"/>
      <c r="G1621" s="284"/>
      <c r="H1621" s="285" t="s">
        <v>526</v>
      </c>
      <c r="I1621" s="303">
        <v>3</v>
      </c>
      <c r="J1621" s="287">
        <v>136331.26999999999</v>
      </c>
      <c r="K1621" s="287">
        <v>408993.81</v>
      </c>
      <c r="L1621" s="287" t="s">
        <v>200</v>
      </c>
      <c r="M1621" s="287">
        <v>81798.759999999995</v>
      </c>
      <c r="N1621" s="287">
        <v>490792.57</v>
      </c>
      <c r="O1621" s="288"/>
      <c r="AU1621" s="114"/>
      <c r="AV1621" s="115"/>
      <c r="AW1621" s="112" t="s">
        <v>4044</v>
      </c>
      <c r="AX1621" s="112" t="s">
        <v>4045</v>
      </c>
      <c r="AY1621" s="114"/>
      <c r="BA1621" s="114"/>
    </row>
    <row r="1622" spans="1:53" ht="19.5" x14ac:dyDescent="0.25">
      <c r="A1622" s="280" t="s">
        <v>4046</v>
      </c>
      <c r="B1622" s="281" t="s">
        <v>4047</v>
      </c>
      <c r="C1622" s="282"/>
      <c r="D1622" s="283"/>
      <c r="E1622" s="284" t="s">
        <v>4048</v>
      </c>
      <c r="F1622" s="284"/>
      <c r="G1622" s="284"/>
      <c r="H1622" s="285" t="s">
        <v>526</v>
      </c>
      <c r="I1622" s="303">
        <v>4</v>
      </c>
      <c r="J1622" s="287">
        <v>136331.26</v>
      </c>
      <c r="K1622" s="287">
        <v>545325.04</v>
      </c>
      <c r="L1622" s="287" t="s">
        <v>200</v>
      </c>
      <c r="M1622" s="287">
        <v>109065.01</v>
      </c>
      <c r="N1622" s="287">
        <v>654390.05000000005</v>
      </c>
      <c r="O1622" s="288"/>
      <c r="AU1622" s="114"/>
      <c r="AV1622" s="115"/>
      <c r="AW1622" s="112" t="s">
        <v>4047</v>
      </c>
      <c r="AX1622" s="112" t="s">
        <v>4048</v>
      </c>
      <c r="AY1622" s="114"/>
      <c r="BA1622" s="114"/>
    </row>
    <row r="1623" spans="1:53" ht="19.5" x14ac:dyDescent="0.25">
      <c r="A1623" s="280" t="s">
        <v>4049</v>
      </c>
      <c r="B1623" s="281" t="s">
        <v>4050</v>
      </c>
      <c r="C1623" s="282"/>
      <c r="D1623" s="283"/>
      <c r="E1623" s="284" t="s">
        <v>4051</v>
      </c>
      <c r="F1623" s="284"/>
      <c r="G1623" s="284"/>
      <c r="H1623" s="285" t="s">
        <v>526</v>
      </c>
      <c r="I1623" s="303">
        <v>4</v>
      </c>
      <c r="J1623" s="287">
        <v>115598.18</v>
      </c>
      <c r="K1623" s="287">
        <v>462392.72</v>
      </c>
      <c r="L1623" s="287" t="s">
        <v>200</v>
      </c>
      <c r="M1623" s="287">
        <v>92478.54</v>
      </c>
      <c r="N1623" s="287">
        <v>554871.26</v>
      </c>
      <c r="O1623" s="288"/>
      <c r="AU1623" s="114"/>
      <c r="AV1623" s="115"/>
      <c r="AW1623" s="112" t="s">
        <v>4050</v>
      </c>
      <c r="AX1623" s="112" t="s">
        <v>4051</v>
      </c>
      <c r="AY1623" s="114"/>
      <c r="BA1623" s="114"/>
    </row>
    <row r="1624" spans="1:53" ht="19.5" x14ac:dyDescent="0.25">
      <c r="A1624" s="280" t="s">
        <v>4052</v>
      </c>
      <c r="B1624" s="281" t="s">
        <v>4053</v>
      </c>
      <c r="C1624" s="282"/>
      <c r="D1624" s="283"/>
      <c r="E1624" s="284" t="s">
        <v>4054</v>
      </c>
      <c r="F1624" s="284"/>
      <c r="G1624" s="284"/>
      <c r="H1624" s="285" t="s">
        <v>526</v>
      </c>
      <c r="I1624" s="303">
        <v>4</v>
      </c>
      <c r="J1624" s="287">
        <v>23119.63</v>
      </c>
      <c r="K1624" s="287">
        <v>92478.52</v>
      </c>
      <c r="L1624" s="287" t="s">
        <v>200</v>
      </c>
      <c r="M1624" s="287">
        <v>18495.7</v>
      </c>
      <c r="N1624" s="287">
        <v>110974.22</v>
      </c>
      <c r="O1624" s="288"/>
      <c r="AU1624" s="114"/>
      <c r="AV1624" s="115"/>
      <c r="AW1624" s="112" t="s">
        <v>4053</v>
      </c>
      <c r="AX1624" s="112" t="s">
        <v>4054</v>
      </c>
      <c r="AY1624" s="114"/>
      <c r="BA1624" s="114"/>
    </row>
    <row r="1625" spans="1:53" ht="19.5" x14ac:dyDescent="0.25">
      <c r="A1625" s="280" t="s">
        <v>4055</v>
      </c>
      <c r="B1625" s="281" t="s">
        <v>4056</v>
      </c>
      <c r="C1625" s="282"/>
      <c r="D1625" s="283"/>
      <c r="E1625" s="284" t="s">
        <v>4057</v>
      </c>
      <c r="F1625" s="284"/>
      <c r="G1625" s="284"/>
      <c r="H1625" s="285" t="s">
        <v>526</v>
      </c>
      <c r="I1625" s="303">
        <v>4</v>
      </c>
      <c r="J1625" s="287">
        <v>23119.63</v>
      </c>
      <c r="K1625" s="287">
        <v>92478.52</v>
      </c>
      <c r="L1625" s="287" t="s">
        <v>200</v>
      </c>
      <c r="M1625" s="287">
        <v>18495.7</v>
      </c>
      <c r="N1625" s="287">
        <v>110974.22</v>
      </c>
      <c r="O1625" s="288"/>
      <c r="AU1625" s="114"/>
      <c r="AV1625" s="115"/>
      <c r="AW1625" s="112" t="s">
        <v>4056</v>
      </c>
      <c r="AX1625" s="112" t="s">
        <v>4057</v>
      </c>
      <c r="AY1625" s="114"/>
      <c r="BA1625" s="114"/>
    </row>
    <row r="1626" spans="1:53" ht="19.5" x14ac:dyDescent="0.25">
      <c r="A1626" s="280" t="s">
        <v>4058</v>
      </c>
      <c r="B1626" s="281" t="s">
        <v>4059</v>
      </c>
      <c r="C1626" s="282"/>
      <c r="D1626" s="283"/>
      <c r="E1626" s="284" t="s">
        <v>4060</v>
      </c>
      <c r="F1626" s="284"/>
      <c r="G1626" s="284"/>
      <c r="H1626" s="285" t="s">
        <v>526</v>
      </c>
      <c r="I1626" s="303">
        <v>4</v>
      </c>
      <c r="J1626" s="287">
        <v>23119.63</v>
      </c>
      <c r="K1626" s="287">
        <v>92478.52</v>
      </c>
      <c r="L1626" s="287" t="s">
        <v>200</v>
      </c>
      <c r="M1626" s="287">
        <v>18495.7</v>
      </c>
      <c r="N1626" s="287">
        <v>110974.22</v>
      </c>
      <c r="O1626" s="288"/>
      <c r="AU1626" s="114"/>
      <c r="AV1626" s="115"/>
      <c r="AW1626" s="112" t="s">
        <v>4059</v>
      </c>
      <c r="AX1626" s="112" t="s">
        <v>4060</v>
      </c>
      <c r="AY1626" s="114"/>
      <c r="BA1626" s="114"/>
    </row>
    <row r="1627" spans="1:53" ht="19.5" x14ac:dyDescent="0.25">
      <c r="A1627" s="280" t="s">
        <v>4061</v>
      </c>
      <c r="B1627" s="281" t="s">
        <v>4062</v>
      </c>
      <c r="C1627" s="282"/>
      <c r="D1627" s="283"/>
      <c r="E1627" s="284" t="s">
        <v>4063</v>
      </c>
      <c r="F1627" s="284"/>
      <c r="G1627" s="284"/>
      <c r="H1627" s="285" t="s">
        <v>526</v>
      </c>
      <c r="I1627" s="303">
        <v>12</v>
      </c>
      <c r="J1627" s="287">
        <v>261475.63</v>
      </c>
      <c r="K1627" s="287">
        <v>3137707.56</v>
      </c>
      <c r="L1627" s="287" t="s">
        <v>200</v>
      </c>
      <c r="M1627" s="287">
        <v>627541.51</v>
      </c>
      <c r="N1627" s="287">
        <v>3765249.07</v>
      </c>
      <c r="O1627" s="288"/>
      <c r="AU1627" s="114"/>
      <c r="AV1627" s="115"/>
      <c r="AW1627" s="112" t="s">
        <v>4062</v>
      </c>
      <c r="AX1627" s="112" t="s">
        <v>4063</v>
      </c>
      <c r="AY1627" s="114"/>
      <c r="BA1627" s="114"/>
    </row>
    <row r="1628" spans="1:53" ht="19.5" x14ac:dyDescent="0.25">
      <c r="A1628" s="280" t="s">
        <v>4064</v>
      </c>
      <c r="B1628" s="281" t="s">
        <v>4065</v>
      </c>
      <c r="C1628" s="282"/>
      <c r="D1628" s="283"/>
      <c r="E1628" s="284" t="s">
        <v>4066</v>
      </c>
      <c r="F1628" s="284"/>
      <c r="G1628" s="284"/>
      <c r="H1628" s="285" t="s">
        <v>526</v>
      </c>
      <c r="I1628" s="303">
        <v>2</v>
      </c>
      <c r="J1628" s="287">
        <v>26624.880000000001</v>
      </c>
      <c r="K1628" s="287">
        <v>53249.760000000002</v>
      </c>
      <c r="L1628" s="287" t="s">
        <v>200</v>
      </c>
      <c r="M1628" s="287">
        <v>10649.95</v>
      </c>
      <c r="N1628" s="287">
        <v>63899.71</v>
      </c>
      <c r="O1628" s="288"/>
      <c r="AU1628" s="114"/>
      <c r="AV1628" s="115"/>
      <c r="AW1628" s="112" t="s">
        <v>4065</v>
      </c>
      <c r="AX1628" s="112" t="s">
        <v>4066</v>
      </c>
      <c r="AY1628" s="114"/>
      <c r="BA1628" s="114"/>
    </row>
    <row r="1629" spans="1:53" ht="19.5" x14ac:dyDescent="0.25">
      <c r="A1629" s="280" t="s">
        <v>4067</v>
      </c>
      <c r="B1629" s="281" t="s">
        <v>4068</v>
      </c>
      <c r="C1629" s="282"/>
      <c r="D1629" s="283"/>
      <c r="E1629" s="284" t="s">
        <v>4069</v>
      </c>
      <c r="F1629" s="284"/>
      <c r="G1629" s="284"/>
      <c r="H1629" s="285" t="s">
        <v>526</v>
      </c>
      <c r="I1629" s="303">
        <v>2</v>
      </c>
      <c r="J1629" s="287">
        <v>12529.36</v>
      </c>
      <c r="K1629" s="287">
        <v>25058.720000000001</v>
      </c>
      <c r="L1629" s="287" t="s">
        <v>200</v>
      </c>
      <c r="M1629" s="287">
        <v>5011.74</v>
      </c>
      <c r="N1629" s="287">
        <v>30070.46</v>
      </c>
      <c r="O1629" s="288"/>
      <c r="AU1629" s="114"/>
      <c r="AV1629" s="115"/>
      <c r="AW1629" s="112" t="s">
        <v>4068</v>
      </c>
      <c r="AX1629" s="112" t="s">
        <v>4069</v>
      </c>
      <c r="AY1629" s="114"/>
      <c r="BA1629" s="114"/>
    </row>
    <row r="1630" spans="1:53" ht="19.5" x14ac:dyDescent="0.25">
      <c r="A1630" s="280" t="s">
        <v>4070</v>
      </c>
      <c r="B1630" s="281" t="s">
        <v>4071</v>
      </c>
      <c r="C1630" s="282"/>
      <c r="D1630" s="283"/>
      <c r="E1630" s="284" t="s">
        <v>4072</v>
      </c>
      <c r="F1630" s="284"/>
      <c r="G1630" s="284"/>
      <c r="H1630" s="285" t="s">
        <v>526</v>
      </c>
      <c r="I1630" s="303">
        <v>1</v>
      </c>
      <c r="J1630" s="287">
        <v>14095.52</v>
      </c>
      <c r="K1630" s="287">
        <v>14095.52</v>
      </c>
      <c r="L1630" s="287" t="s">
        <v>200</v>
      </c>
      <c r="M1630" s="287">
        <v>2819.1</v>
      </c>
      <c r="N1630" s="287">
        <v>16914.62</v>
      </c>
      <c r="O1630" s="288"/>
      <c r="AU1630" s="114"/>
      <c r="AV1630" s="115"/>
      <c r="AW1630" s="112" t="s">
        <v>4071</v>
      </c>
      <c r="AX1630" s="112" t="s">
        <v>4072</v>
      </c>
      <c r="AY1630" s="114"/>
      <c r="BA1630" s="114"/>
    </row>
    <row r="1631" spans="1:53" ht="19.5" x14ac:dyDescent="0.25">
      <c r="A1631" s="280" t="s">
        <v>4073</v>
      </c>
      <c r="B1631" s="281" t="s">
        <v>4074</v>
      </c>
      <c r="C1631" s="282"/>
      <c r="D1631" s="283"/>
      <c r="E1631" s="284" t="s">
        <v>4075</v>
      </c>
      <c r="F1631" s="284"/>
      <c r="G1631" s="284"/>
      <c r="H1631" s="285" t="s">
        <v>526</v>
      </c>
      <c r="I1631" s="303">
        <v>1</v>
      </c>
      <c r="J1631" s="287">
        <v>571736.41</v>
      </c>
      <c r="K1631" s="287">
        <v>571736.41</v>
      </c>
      <c r="L1631" s="287" t="s">
        <v>200</v>
      </c>
      <c r="M1631" s="287">
        <v>114347.28</v>
      </c>
      <c r="N1631" s="287">
        <v>686083.69</v>
      </c>
      <c r="O1631" s="288"/>
      <c r="AU1631" s="114"/>
      <c r="AV1631" s="115"/>
      <c r="AW1631" s="112" t="s">
        <v>4074</v>
      </c>
      <c r="AX1631" s="112" t="s">
        <v>4075</v>
      </c>
      <c r="AY1631" s="114"/>
      <c r="BA1631" s="114"/>
    </row>
    <row r="1632" spans="1:53" ht="19.5" x14ac:dyDescent="0.25">
      <c r="A1632" s="280" t="s">
        <v>4076</v>
      </c>
      <c r="B1632" s="281" t="s">
        <v>4077</v>
      </c>
      <c r="C1632" s="282"/>
      <c r="D1632" s="283"/>
      <c r="E1632" s="284" t="s">
        <v>4078</v>
      </c>
      <c r="F1632" s="284"/>
      <c r="G1632" s="284"/>
      <c r="H1632" s="285" t="s">
        <v>526</v>
      </c>
      <c r="I1632" s="303">
        <v>1</v>
      </c>
      <c r="J1632" s="287">
        <v>569204.09</v>
      </c>
      <c r="K1632" s="287">
        <v>569204.09</v>
      </c>
      <c r="L1632" s="287" t="s">
        <v>200</v>
      </c>
      <c r="M1632" s="287">
        <v>113840.82</v>
      </c>
      <c r="N1632" s="287">
        <v>683044.91</v>
      </c>
      <c r="O1632" s="288"/>
      <c r="AU1632" s="114"/>
      <c r="AV1632" s="115"/>
      <c r="AW1632" s="112" t="s">
        <v>4077</v>
      </c>
      <c r="AX1632" s="112" t="s">
        <v>4078</v>
      </c>
      <c r="AY1632" s="114"/>
      <c r="BA1632" s="114"/>
    </row>
    <row r="1633" spans="1:53" ht="19.5" x14ac:dyDescent="0.25">
      <c r="A1633" s="280" t="s">
        <v>4079</v>
      </c>
      <c r="B1633" s="281" t="s">
        <v>4080</v>
      </c>
      <c r="C1633" s="282"/>
      <c r="D1633" s="283"/>
      <c r="E1633" s="284" t="s">
        <v>4081</v>
      </c>
      <c r="F1633" s="284"/>
      <c r="G1633" s="284"/>
      <c r="H1633" s="285" t="s">
        <v>526</v>
      </c>
      <c r="I1633" s="303">
        <v>1</v>
      </c>
      <c r="J1633" s="287">
        <v>495767.03</v>
      </c>
      <c r="K1633" s="287">
        <v>495767.03</v>
      </c>
      <c r="L1633" s="287" t="s">
        <v>200</v>
      </c>
      <c r="M1633" s="287">
        <v>99153.41</v>
      </c>
      <c r="N1633" s="287">
        <v>594920.43999999994</v>
      </c>
      <c r="O1633" s="288"/>
      <c r="AU1633" s="114"/>
      <c r="AV1633" s="115"/>
      <c r="AW1633" s="112" t="s">
        <v>4080</v>
      </c>
      <c r="AX1633" s="112" t="s">
        <v>4081</v>
      </c>
      <c r="AY1633" s="114"/>
      <c r="BA1633" s="114"/>
    </row>
    <row r="1634" spans="1:53" ht="19.5" x14ac:dyDescent="0.25">
      <c r="A1634" s="280" t="s">
        <v>4082</v>
      </c>
      <c r="B1634" s="281" t="s">
        <v>4083</v>
      </c>
      <c r="C1634" s="282"/>
      <c r="D1634" s="283"/>
      <c r="E1634" s="284" t="s">
        <v>4084</v>
      </c>
      <c r="F1634" s="284"/>
      <c r="G1634" s="284"/>
      <c r="H1634" s="285" t="s">
        <v>526</v>
      </c>
      <c r="I1634" s="303">
        <v>1</v>
      </c>
      <c r="J1634" s="287">
        <v>180471.03</v>
      </c>
      <c r="K1634" s="287">
        <v>180471.03</v>
      </c>
      <c r="L1634" s="287" t="s">
        <v>200</v>
      </c>
      <c r="M1634" s="287">
        <v>36094.21</v>
      </c>
      <c r="N1634" s="287">
        <v>216565.24</v>
      </c>
      <c r="O1634" s="288"/>
      <c r="AU1634" s="114"/>
      <c r="AV1634" s="115"/>
      <c r="AW1634" s="112" t="s">
        <v>4083</v>
      </c>
      <c r="AX1634" s="112" t="s">
        <v>4084</v>
      </c>
      <c r="AY1634" s="114"/>
      <c r="BA1634" s="114"/>
    </row>
    <row r="1635" spans="1:53" ht="19.5" x14ac:dyDescent="0.25">
      <c r="A1635" s="280" t="s">
        <v>4085</v>
      </c>
      <c r="B1635" s="281" t="s">
        <v>4086</v>
      </c>
      <c r="C1635" s="282"/>
      <c r="D1635" s="283"/>
      <c r="E1635" s="284" t="s">
        <v>4087</v>
      </c>
      <c r="F1635" s="284"/>
      <c r="G1635" s="284"/>
      <c r="H1635" s="285" t="s">
        <v>526</v>
      </c>
      <c r="I1635" s="303">
        <v>4</v>
      </c>
      <c r="J1635" s="287">
        <v>18139.77</v>
      </c>
      <c r="K1635" s="287">
        <v>72559.08</v>
      </c>
      <c r="L1635" s="287" t="s">
        <v>200</v>
      </c>
      <c r="M1635" s="287">
        <v>14511.82</v>
      </c>
      <c r="N1635" s="287">
        <v>87070.9</v>
      </c>
      <c r="O1635" s="288"/>
      <c r="AU1635" s="114"/>
      <c r="AV1635" s="115"/>
      <c r="AW1635" s="112" t="s">
        <v>4086</v>
      </c>
      <c r="AX1635" s="112" t="s">
        <v>4087</v>
      </c>
      <c r="AY1635" s="114"/>
      <c r="BA1635" s="114"/>
    </row>
    <row r="1636" spans="1:53" ht="30.75" x14ac:dyDescent="0.25">
      <c r="A1636" s="280" t="s">
        <v>4088</v>
      </c>
      <c r="B1636" s="281" t="s">
        <v>4089</v>
      </c>
      <c r="C1636" s="282"/>
      <c r="D1636" s="283"/>
      <c r="E1636" s="284" t="s">
        <v>4090</v>
      </c>
      <c r="F1636" s="284"/>
      <c r="G1636" s="284"/>
      <c r="H1636" s="285" t="s">
        <v>526</v>
      </c>
      <c r="I1636" s="303">
        <v>6</v>
      </c>
      <c r="J1636" s="287">
        <v>4186.62</v>
      </c>
      <c r="K1636" s="287">
        <v>25119.72</v>
      </c>
      <c r="L1636" s="287" t="s">
        <v>200</v>
      </c>
      <c r="M1636" s="287">
        <v>5023.9399999999996</v>
      </c>
      <c r="N1636" s="287">
        <v>30143.66</v>
      </c>
      <c r="O1636" s="288"/>
      <c r="AU1636" s="114"/>
      <c r="AV1636" s="115"/>
      <c r="AW1636" s="112" t="s">
        <v>4089</v>
      </c>
      <c r="AX1636" s="112" t="s">
        <v>4090</v>
      </c>
      <c r="AY1636" s="114"/>
      <c r="BA1636" s="114"/>
    </row>
    <row r="1637" spans="1:53" ht="19.5" x14ac:dyDescent="0.25">
      <c r="A1637" s="280" t="s">
        <v>4091</v>
      </c>
      <c r="B1637" s="281" t="s">
        <v>4092</v>
      </c>
      <c r="C1637" s="282"/>
      <c r="D1637" s="283"/>
      <c r="E1637" s="284" t="s">
        <v>4093</v>
      </c>
      <c r="F1637" s="284"/>
      <c r="G1637" s="284"/>
      <c r="H1637" s="285" t="s">
        <v>526</v>
      </c>
      <c r="I1637" s="303">
        <v>2</v>
      </c>
      <c r="J1637" s="287">
        <v>133714.21</v>
      </c>
      <c r="K1637" s="287">
        <v>267428.42</v>
      </c>
      <c r="L1637" s="287" t="s">
        <v>200</v>
      </c>
      <c r="M1637" s="287">
        <v>53485.68</v>
      </c>
      <c r="N1637" s="287">
        <v>320914.09999999998</v>
      </c>
      <c r="O1637" s="288"/>
      <c r="AU1637" s="114"/>
      <c r="AV1637" s="115"/>
      <c r="AW1637" s="112" t="s">
        <v>4092</v>
      </c>
      <c r="AX1637" s="112" t="s">
        <v>4093</v>
      </c>
      <c r="AY1637" s="114"/>
      <c r="BA1637" s="114"/>
    </row>
    <row r="1638" spans="1:53" ht="19.5" x14ac:dyDescent="0.25">
      <c r="A1638" s="280" t="s">
        <v>4094</v>
      </c>
      <c r="B1638" s="281" t="s">
        <v>4095</v>
      </c>
      <c r="C1638" s="282"/>
      <c r="D1638" s="283"/>
      <c r="E1638" s="284" t="s">
        <v>4096</v>
      </c>
      <c r="F1638" s="284"/>
      <c r="G1638" s="284"/>
      <c r="H1638" s="285" t="s">
        <v>526</v>
      </c>
      <c r="I1638" s="303">
        <v>3</v>
      </c>
      <c r="J1638" s="287">
        <v>56443.11</v>
      </c>
      <c r="K1638" s="287">
        <v>169329.33</v>
      </c>
      <c r="L1638" s="287" t="s">
        <v>200</v>
      </c>
      <c r="M1638" s="287">
        <v>33865.870000000003</v>
      </c>
      <c r="N1638" s="287">
        <v>203195.2</v>
      </c>
      <c r="O1638" s="288"/>
      <c r="AU1638" s="114"/>
      <c r="AV1638" s="115"/>
      <c r="AW1638" s="112" t="s">
        <v>4095</v>
      </c>
      <c r="AX1638" s="112" t="s">
        <v>4096</v>
      </c>
      <c r="AY1638" s="114"/>
      <c r="BA1638" s="114"/>
    </row>
    <row r="1639" spans="1:53" ht="15.75" x14ac:dyDescent="0.25">
      <c r="A1639" s="279" t="s">
        <v>4097</v>
      </c>
      <c r="B1639" s="279"/>
      <c r="C1639" s="279"/>
      <c r="D1639" s="279"/>
      <c r="E1639" s="279"/>
      <c r="F1639" s="279"/>
      <c r="G1639" s="279"/>
      <c r="H1639" s="279"/>
      <c r="I1639" s="279"/>
      <c r="J1639" s="279"/>
      <c r="K1639" s="279"/>
      <c r="L1639" s="279"/>
      <c r="M1639" s="279"/>
      <c r="N1639" s="279"/>
      <c r="O1639" s="279"/>
      <c r="AU1639" s="114"/>
      <c r="AV1639" s="115" t="s">
        <v>4097</v>
      </c>
      <c r="AY1639" s="114"/>
      <c r="BA1639" s="114"/>
    </row>
    <row r="1640" spans="1:53" ht="15.75" x14ac:dyDescent="0.25">
      <c r="A1640" s="279" t="s">
        <v>4098</v>
      </c>
      <c r="B1640" s="279"/>
      <c r="C1640" s="279"/>
      <c r="D1640" s="279"/>
      <c r="E1640" s="279"/>
      <c r="F1640" s="279"/>
      <c r="G1640" s="279"/>
      <c r="H1640" s="279"/>
      <c r="I1640" s="279"/>
      <c r="J1640" s="279"/>
      <c r="K1640" s="279"/>
      <c r="L1640" s="279"/>
      <c r="M1640" s="279"/>
      <c r="N1640" s="279"/>
      <c r="O1640" s="279"/>
      <c r="AU1640" s="114"/>
      <c r="AV1640" s="115" t="s">
        <v>4098</v>
      </c>
      <c r="AY1640" s="114"/>
      <c r="BA1640" s="114"/>
    </row>
    <row r="1641" spans="1:53" ht="45.75" x14ac:dyDescent="0.25">
      <c r="A1641" s="280" t="s">
        <v>4099</v>
      </c>
      <c r="B1641" s="281" t="s">
        <v>4100</v>
      </c>
      <c r="C1641" s="282"/>
      <c r="D1641" s="283"/>
      <c r="E1641" s="284" t="s">
        <v>4101</v>
      </c>
      <c r="F1641" s="284"/>
      <c r="G1641" s="284"/>
      <c r="H1641" s="285" t="s">
        <v>4102</v>
      </c>
      <c r="I1641" s="304">
        <v>0.36711199999999999</v>
      </c>
      <c r="J1641" s="287">
        <v>75724.47</v>
      </c>
      <c r="K1641" s="287">
        <v>27799.360000000001</v>
      </c>
      <c r="L1641" s="287" t="s">
        <v>200</v>
      </c>
      <c r="M1641" s="287">
        <v>5559.87</v>
      </c>
      <c r="N1641" s="287">
        <v>33359.230000000003</v>
      </c>
      <c r="O1641" s="288"/>
      <c r="AU1641" s="114"/>
      <c r="AV1641" s="115"/>
      <c r="AW1641" s="112" t="s">
        <v>4100</v>
      </c>
      <c r="AX1641" s="112" t="s">
        <v>4101</v>
      </c>
      <c r="AY1641" s="114"/>
      <c r="BA1641" s="114"/>
    </row>
    <row r="1642" spans="1:53" ht="15.75" x14ac:dyDescent="0.25">
      <c r="A1642" s="279" t="s">
        <v>4103</v>
      </c>
      <c r="B1642" s="279"/>
      <c r="C1642" s="279"/>
      <c r="D1642" s="279"/>
      <c r="E1642" s="279"/>
      <c r="F1642" s="279"/>
      <c r="G1642" s="279"/>
      <c r="H1642" s="279"/>
      <c r="I1642" s="279"/>
      <c r="J1642" s="279"/>
      <c r="K1642" s="279"/>
      <c r="L1642" s="279"/>
      <c r="M1642" s="279"/>
      <c r="N1642" s="279"/>
      <c r="O1642" s="279"/>
      <c r="AU1642" s="114"/>
      <c r="AV1642" s="115" t="s">
        <v>4103</v>
      </c>
      <c r="AY1642" s="114"/>
      <c r="BA1642" s="114"/>
    </row>
    <row r="1643" spans="1:53" ht="45.75" x14ac:dyDescent="0.25">
      <c r="A1643" s="280" t="s">
        <v>4104</v>
      </c>
      <c r="B1643" s="281" t="s">
        <v>4105</v>
      </c>
      <c r="C1643" s="282"/>
      <c r="D1643" s="283"/>
      <c r="E1643" s="284" t="s">
        <v>3776</v>
      </c>
      <c r="F1643" s="284"/>
      <c r="G1643" s="284"/>
      <c r="H1643" s="285" t="s">
        <v>3777</v>
      </c>
      <c r="I1643" s="291">
        <v>1.1886000000000001</v>
      </c>
      <c r="J1643" s="287">
        <v>108281.5</v>
      </c>
      <c r="K1643" s="287">
        <v>128703.39</v>
      </c>
      <c r="L1643" s="287" t="s">
        <v>200</v>
      </c>
      <c r="M1643" s="287">
        <v>25740.68</v>
      </c>
      <c r="N1643" s="287">
        <v>154444.07</v>
      </c>
      <c r="O1643" s="288"/>
      <c r="AU1643" s="114"/>
      <c r="AV1643" s="115"/>
      <c r="AW1643" s="112" t="s">
        <v>4105</v>
      </c>
      <c r="AX1643" s="112" t="s">
        <v>3776</v>
      </c>
      <c r="AY1643" s="114"/>
      <c r="BA1643" s="114"/>
    </row>
    <row r="1644" spans="1:53" ht="45.75" x14ac:dyDescent="0.25">
      <c r="A1644" s="280" t="s">
        <v>4106</v>
      </c>
      <c r="B1644" s="281" t="s">
        <v>4107</v>
      </c>
      <c r="C1644" s="282"/>
      <c r="D1644" s="283"/>
      <c r="E1644" s="284" t="s">
        <v>4108</v>
      </c>
      <c r="F1644" s="284"/>
      <c r="G1644" s="284"/>
      <c r="H1644" s="285" t="s">
        <v>3777</v>
      </c>
      <c r="I1644" s="291">
        <v>1.1886000000000001</v>
      </c>
      <c r="J1644" s="287">
        <v>4375.97</v>
      </c>
      <c r="K1644" s="287">
        <v>5201.28</v>
      </c>
      <c r="L1644" s="287" t="s">
        <v>200</v>
      </c>
      <c r="M1644" s="287">
        <v>1040.26</v>
      </c>
      <c r="N1644" s="287">
        <v>6241.54</v>
      </c>
      <c r="O1644" s="288"/>
      <c r="AU1644" s="114"/>
      <c r="AV1644" s="115"/>
      <c r="AW1644" s="112" t="s">
        <v>4107</v>
      </c>
      <c r="AX1644" s="112" t="s">
        <v>4108</v>
      </c>
      <c r="AY1644" s="114"/>
      <c r="BA1644" s="114"/>
    </row>
    <row r="1645" spans="1:53" ht="30.75" x14ac:dyDescent="0.25">
      <c r="A1645" s="280" t="s">
        <v>4109</v>
      </c>
      <c r="B1645" s="281" t="s">
        <v>4110</v>
      </c>
      <c r="C1645" s="282"/>
      <c r="D1645" s="283"/>
      <c r="E1645" s="284" t="s">
        <v>3783</v>
      </c>
      <c r="F1645" s="284"/>
      <c r="G1645" s="284"/>
      <c r="H1645" s="285" t="s">
        <v>199</v>
      </c>
      <c r="I1645" s="292">
        <v>271.71395999999999</v>
      </c>
      <c r="J1645" s="287">
        <v>1766.23</v>
      </c>
      <c r="K1645" s="287">
        <v>479909.35</v>
      </c>
      <c r="L1645" s="287" t="s">
        <v>200</v>
      </c>
      <c r="M1645" s="287">
        <v>95981.87</v>
      </c>
      <c r="N1645" s="287">
        <v>575891.22</v>
      </c>
      <c r="O1645" s="288"/>
      <c r="AU1645" s="114"/>
      <c r="AV1645" s="115"/>
      <c r="AW1645" s="112" t="s">
        <v>4110</v>
      </c>
      <c r="AX1645" s="112" t="s">
        <v>3783</v>
      </c>
      <c r="AY1645" s="114"/>
      <c r="BA1645" s="114"/>
    </row>
    <row r="1646" spans="1:53" ht="15.75" x14ac:dyDescent="0.25">
      <c r="A1646" s="280" t="s">
        <v>4111</v>
      </c>
      <c r="B1646" s="281" t="s">
        <v>4112</v>
      </c>
      <c r="C1646" s="282"/>
      <c r="D1646" s="283"/>
      <c r="E1646" s="284" t="s">
        <v>3786</v>
      </c>
      <c r="F1646" s="284"/>
      <c r="G1646" s="284"/>
      <c r="H1646" s="285" t="s">
        <v>218</v>
      </c>
      <c r="I1646" s="289">
        <v>0.95099999999999996</v>
      </c>
      <c r="J1646" s="287">
        <v>1885.45</v>
      </c>
      <c r="K1646" s="287">
        <v>1793.06</v>
      </c>
      <c r="L1646" s="287" t="s">
        <v>200</v>
      </c>
      <c r="M1646" s="287">
        <v>358.61</v>
      </c>
      <c r="N1646" s="287">
        <v>2151.67</v>
      </c>
      <c r="O1646" s="288"/>
      <c r="AU1646" s="114"/>
      <c r="AV1646" s="115"/>
      <c r="AW1646" s="112" t="s">
        <v>4112</v>
      </c>
      <c r="AX1646" s="112" t="s">
        <v>3786</v>
      </c>
      <c r="AY1646" s="114"/>
      <c r="BA1646" s="114"/>
    </row>
    <row r="1647" spans="1:53" ht="15.75" x14ac:dyDescent="0.25">
      <c r="A1647" s="280" t="s">
        <v>4113</v>
      </c>
      <c r="B1647" s="281" t="s">
        <v>4114</v>
      </c>
      <c r="C1647" s="282"/>
      <c r="D1647" s="283"/>
      <c r="E1647" s="284" t="s">
        <v>3789</v>
      </c>
      <c r="F1647" s="284"/>
      <c r="G1647" s="284"/>
      <c r="H1647" s="285" t="s">
        <v>218</v>
      </c>
      <c r="I1647" s="292">
        <v>0.97953000000000001</v>
      </c>
      <c r="J1647" s="287">
        <v>22619.73</v>
      </c>
      <c r="K1647" s="287">
        <v>22156.7</v>
      </c>
      <c r="L1647" s="287" t="s">
        <v>200</v>
      </c>
      <c r="M1647" s="287">
        <v>4431.34</v>
      </c>
      <c r="N1647" s="287">
        <v>26588.04</v>
      </c>
      <c r="O1647" s="288"/>
      <c r="AU1647" s="114"/>
      <c r="AV1647" s="115"/>
      <c r="AW1647" s="112" t="s">
        <v>4114</v>
      </c>
      <c r="AX1647" s="112" t="s">
        <v>3789</v>
      </c>
      <c r="AY1647" s="114"/>
      <c r="BA1647" s="114"/>
    </row>
    <row r="1648" spans="1:53" ht="45.75" x14ac:dyDescent="0.25">
      <c r="A1648" s="280" t="s">
        <v>4115</v>
      </c>
      <c r="B1648" s="281" t="s">
        <v>4116</v>
      </c>
      <c r="C1648" s="282"/>
      <c r="D1648" s="283"/>
      <c r="E1648" s="284" t="s">
        <v>3792</v>
      </c>
      <c r="F1648" s="284"/>
      <c r="G1648" s="284"/>
      <c r="H1648" s="285" t="s">
        <v>3777</v>
      </c>
      <c r="I1648" s="291">
        <v>1.1886000000000001</v>
      </c>
      <c r="J1648" s="287">
        <v>167853.95</v>
      </c>
      <c r="K1648" s="287">
        <v>199511.2</v>
      </c>
      <c r="L1648" s="287" t="s">
        <v>200</v>
      </c>
      <c r="M1648" s="287">
        <v>39902.239999999998</v>
      </c>
      <c r="N1648" s="287">
        <v>239413.44</v>
      </c>
      <c r="O1648" s="288"/>
      <c r="AU1648" s="114"/>
      <c r="AV1648" s="115"/>
      <c r="AW1648" s="112" t="s">
        <v>4116</v>
      </c>
      <c r="AX1648" s="112" t="s">
        <v>3792</v>
      </c>
      <c r="AY1648" s="114"/>
      <c r="BA1648" s="114"/>
    </row>
    <row r="1649" spans="1:53" ht="45.75" x14ac:dyDescent="0.25">
      <c r="A1649" s="280" t="s">
        <v>4117</v>
      </c>
      <c r="B1649" s="281" t="s">
        <v>4118</v>
      </c>
      <c r="C1649" s="282"/>
      <c r="D1649" s="283"/>
      <c r="E1649" s="284" t="s">
        <v>3795</v>
      </c>
      <c r="F1649" s="284"/>
      <c r="G1649" s="284"/>
      <c r="H1649" s="285" t="s">
        <v>218</v>
      </c>
      <c r="I1649" s="291">
        <v>109.9455</v>
      </c>
      <c r="J1649" s="287">
        <v>5388.26</v>
      </c>
      <c r="K1649" s="287">
        <v>592414.93999999994</v>
      </c>
      <c r="L1649" s="287" t="s">
        <v>200</v>
      </c>
      <c r="M1649" s="287">
        <v>118482.99</v>
      </c>
      <c r="N1649" s="287">
        <v>710897.93</v>
      </c>
      <c r="O1649" s="288"/>
      <c r="AU1649" s="114"/>
      <c r="AV1649" s="115"/>
      <c r="AW1649" s="112" t="s">
        <v>4118</v>
      </c>
      <c r="AX1649" s="112" t="s">
        <v>3795</v>
      </c>
      <c r="AY1649" s="114"/>
      <c r="BA1649" s="114"/>
    </row>
    <row r="1650" spans="1:53" ht="15.75" x14ac:dyDescent="0.25">
      <c r="A1650" s="280" t="s">
        <v>4119</v>
      </c>
      <c r="B1650" s="281" t="s">
        <v>4120</v>
      </c>
      <c r="C1650" s="282"/>
      <c r="D1650" s="283"/>
      <c r="E1650" s="284" t="s">
        <v>3789</v>
      </c>
      <c r="F1650" s="284"/>
      <c r="G1650" s="284"/>
      <c r="H1650" s="285" t="s">
        <v>218</v>
      </c>
      <c r="I1650" s="304">
        <v>1.2836999999999999E-2</v>
      </c>
      <c r="J1650" s="287">
        <v>22618.21</v>
      </c>
      <c r="K1650" s="287">
        <v>290.35000000000002</v>
      </c>
      <c r="L1650" s="287" t="s">
        <v>200</v>
      </c>
      <c r="M1650" s="287">
        <v>58.07</v>
      </c>
      <c r="N1650" s="287">
        <v>348.42</v>
      </c>
      <c r="O1650" s="288"/>
      <c r="AU1650" s="114"/>
      <c r="AV1650" s="115"/>
      <c r="AW1650" s="112" t="s">
        <v>4120</v>
      </c>
      <c r="AX1650" s="112" t="s">
        <v>3789</v>
      </c>
      <c r="AY1650" s="114"/>
      <c r="BA1650" s="114"/>
    </row>
    <row r="1651" spans="1:53" ht="45.75" x14ac:dyDescent="0.25">
      <c r="A1651" s="280" t="s">
        <v>4121</v>
      </c>
      <c r="B1651" s="281" t="s">
        <v>4122</v>
      </c>
      <c r="C1651" s="282"/>
      <c r="D1651" s="283"/>
      <c r="E1651" s="284" t="s">
        <v>3800</v>
      </c>
      <c r="F1651" s="284"/>
      <c r="G1651" s="284"/>
      <c r="H1651" s="285" t="s">
        <v>3777</v>
      </c>
      <c r="I1651" s="291">
        <v>1.1886000000000001</v>
      </c>
      <c r="J1651" s="287">
        <v>981.81</v>
      </c>
      <c r="K1651" s="287">
        <v>1166.98</v>
      </c>
      <c r="L1651" s="287" t="s">
        <v>200</v>
      </c>
      <c r="M1651" s="287">
        <v>233.4</v>
      </c>
      <c r="N1651" s="287">
        <v>1400.38</v>
      </c>
      <c r="O1651" s="288"/>
      <c r="AU1651" s="114"/>
      <c r="AV1651" s="115"/>
      <c r="AW1651" s="112" t="s">
        <v>4122</v>
      </c>
      <c r="AX1651" s="112" t="s">
        <v>3800</v>
      </c>
      <c r="AY1651" s="114"/>
      <c r="BA1651" s="114"/>
    </row>
    <row r="1652" spans="1:53" ht="45.75" x14ac:dyDescent="0.25">
      <c r="A1652" s="280" t="s">
        <v>4123</v>
      </c>
      <c r="B1652" s="281" t="s">
        <v>4124</v>
      </c>
      <c r="C1652" s="282"/>
      <c r="D1652" s="283"/>
      <c r="E1652" s="284" t="s">
        <v>3795</v>
      </c>
      <c r="F1652" s="284"/>
      <c r="G1652" s="284"/>
      <c r="H1652" s="285" t="s">
        <v>218</v>
      </c>
      <c r="I1652" s="292">
        <v>55.151040000000002</v>
      </c>
      <c r="J1652" s="287">
        <v>5388.26</v>
      </c>
      <c r="K1652" s="287">
        <v>297168.14</v>
      </c>
      <c r="L1652" s="287" t="s">
        <v>200</v>
      </c>
      <c r="M1652" s="287">
        <v>59433.63</v>
      </c>
      <c r="N1652" s="287">
        <v>356601.77</v>
      </c>
      <c r="O1652" s="288"/>
      <c r="AU1652" s="114"/>
      <c r="AV1652" s="115"/>
      <c r="AW1652" s="112" t="s">
        <v>4124</v>
      </c>
      <c r="AX1652" s="112" t="s">
        <v>3795</v>
      </c>
      <c r="AY1652" s="114"/>
      <c r="BA1652" s="114"/>
    </row>
    <row r="1653" spans="1:53" ht="15.75" x14ac:dyDescent="0.25">
      <c r="A1653" s="280" t="s">
        <v>4125</v>
      </c>
      <c r="B1653" s="281" t="s">
        <v>4126</v>
      </c>
      <c r="C1653" s="282"/>
      <c r="D1653" s="283"/>
      <c r="E1653" s="284" t="s">
        <v>3789</v>
      </c>
      <c r="F1653" s="284"/>
      <c r="G1653" s="284"/>
      <c r="H1653" s="285" t="s">
        <v>218</v>
      </c>
      <c r="I1653" s="304">
        <v>6.6559999999999996E-3</v>
      </c>
      <c r="J1653" s="287">
        <v>22627.7</v>
      </c>
      <c r="K1653" s="287">
        <v>150.61000000000001</v>
      </c>
      <c r="L1653" s="287" t="s">
        <v>200</v>
      </c>
      <c r="M1653" s="287">
        <v>30.12</v>
      </c>
      <c r="N1653" s="287">
        <v>180.73</v>
      </c>
      <c r="O1653" s="288"/>
      <c r="AU1653" s="114"/>
      <c r="AV1653" s="115"/>
      <c r="AW1653" s="112" t="s">
        <v>4126</v>
      </c>
      <c r="AX1653" s="112" t="s">
        <v>3789</v>
      </c>
      <c r="AY1653" s="114"/>
      <c r="BA1653" s="114"/>
    </row>
    <row r="1654" spans="1:53" ht="15.75" x14ac:dyDescent="0.25">
      <c r="A1654" s="280" t="s">
        <v>4127</v>
      </c>
      <c r="B1654" s="281" t="s">
        <v>4128</v>
      </c>
      <c r="C1654" s="282"/>
      <c r="D1654" s="283"/>
      <c r="E1654" s="284" t="s">
        <v>3786</v>
      </c>
      <c r="F1654" s="284"/>
      <c r="G1654" s="284"/>
      <c r="H1654" s="285" t="s">
        <v>218</v>
      </c>
      <c r="I1654" s="289">
        <v>0.35699999999999998</v>
      </c>
      <c r="J1654" s="287">
        <v>1885.49</v>
      </c>
      <c r="K1654" s="287">
        <v>673.12</v>
      </c>
      <c r="L1654" s="287" t="s">
        <v>200</v>
      </c>
      <c r="M1654" s="287">
        <v>134.62</v>
      </c>
      <c r="N1654" s="287">
        <v>807.74</v>
      </c>
      <c r="O1654" s="288"/>
      <c r="AU1654" s="114"/>
      <c r="AV1654" s="115"/>
      <c r="AW1654" s="112" t="s">
        <v>4128</v>
      </c>
      <c r="AX1654" s="112" t="s">
        <v>3786</v>
      </c>
      <c r="AY1654" s="114"/>
      <c r="BA1654" s="114"/>
    </row>
    <row r="1655" spans="1:53" ht="15.75" x14ac:dyDescent="0.25">
      <c r="A1655" s="280" t="s">
        <v>4129</v>
      </c>
      <c r="B1655" s="281" t="s">
        <v>4130</v>
      </c>
      <c r="C1655" s="282"/>
      <c r="D1655" s="283"/>
      <c r="E1655" s="284" t="s">
        <v>3789</v>
      </c>
      <c r="F1655" s="284"/>
      <c r="G1655" s="284"/>
      <c r="H1655" s="285" t="s">
        <v>218</v>
      </c>
      <c r="I1655" s="292">
        <v>0.36770999999999998</v>
      </c>
      <c r="J1655" s="287">
        <v>22619.56</v>
      </c>
      <c r="K1655" s="287">
        <v>8317.44</v>
      </c>
      <c r="L1655" s="287" t="s">
        <v>200</v>
      </c>
      <c r="M1655" s="287">
        <v>1663.49</v>
      </c>
      <c r="N1655" s="287">
        <v>9980.93</v>
      </c>
      <c r="O1655" s="288"/>
      <c r="AU1655" s="114"/>
      <c r="AV1655" s="115"/>
      <c r="AW1655" s="112" t="s">
        <v>4130</v>
      </c>
      <c r="AX1655" s="112" t="s">
        <v>3789</v>
      </c>
      <c r="AY1655" s="114"/>
      <c r="BA1655" s="114"/>
    </row>
    <row r="1656" spans="1:53" ht="45.75" x14ac:dyDescent="0.25">
      <c r="A1656" s="280" t="s">
        <v>4131</v>
      </c>
      <c r="B1656" s="281" t="s">
        <v>4132</v>
      </c>
      <c r="C1656" s="282"/>
      <c r="D1656" s="283"/>
      <c r="E1656" s="284" t="s">
        <v>3811</v>
      </c>
      <c r="F1656" s="284"/>
      <c r="G1656" s="284"/>
      <c r="H1656" s="285" t="s">
        <v>3777</v>
      </c>
      <c r="I1656" s="291">
        <v>1.1886000000000001</v>
      </c>
      <c r="J1656" s="287">
        <v>170644.03</v>
      </c>
      <c r="K1656" s="287">
        <v>202827.49</v>
      </c>
      <c r="L1656" s="287" t="s">
        <v>200</v>
      </c>
      <c r="M1656" s="287">
        <v>40565.5</v>
      </c>
      <c r="N1656" s="287">
        <v>243392.99</v>
      </c>
      <c r="O1656" s="288"/>
      <c r="AU1656" s="114"/>
      <c r="AV1656" s="115"/>
      <c r="AW1656" s="112" t="s">
        <v>4132</v>
      </c>
      <c r="AX1656" s="112" t="s">
        <v>3811</v>
      </c>
      <c r="AY1656" s="114"/>
      <c r="BA1656" s="114"/>
    </row>
    <row r="1657" spans="1:53" ht="45.75" x14ac:dyDescent="0.25">
      <c r="A1657" s="280" t="s">
        <v>4133</v>
      </c>
      <c r="B1657" s="281" t="s">
        <v>4134</v>
      </c>
      <c r="C1657" s="282"/>
      <c r="D1657" s="283"/>
      <c r="E1657" s="284" t="s">
        <v>3814</v>
      </c>
      <c r="F1657" s="284"/>
      <c r="G1657" s="284"/>
      <c r="H1657" s="285" t="s">
        <v>218</v>
      </c>
      <c r="I1657" s="292">
        <v>114.81876</v>
      </c>
      <c r="J1657" s="287">
        <v>6198.04</v>
      </c>
      <c r="K1657" s="287">
        <v>711651.27</v>
      </c>
      <c r="L1657" s="287" t="s">
        <v>200</v>
      </c>
      <c r="M1657" s="287">
        <v>142330.25</v>
      </c>
      <c r="N1657" s="287">
        <v>853981.52</v>
      </c>
      <c r="O1657" s="288"/>
      <c r="AU1657" s="114"/>
      <c r="AV1657" s="115"/>
      <c r="AW1657" s="112" t="s">
        <v>4134</v>
      </c>
      <c r="AX1657" s="112" t="s">
        <v>3814</v>
      </c>
      <c r="AY1657" s="114"/>
      <c r="BA1657" s="114"/>
    </row>
    <row r="1658" spans="1:53" ht="15.75" x14ac:dyDescent="0.25">
      <c r="A1658" s="280" t="s">
        <v>4135</v>
      </c>
      <c r="B1658" s="281" t="s">
        <v>4136</v>
      </c>
      <c r="C1658" s="282"/>
      <c r="D1658" s="283"/>
      <c r="E1658" s="284" t="s">
        <v>3789</v>
      </c>
      <c r="F1658" s="284"/>
      <c r="G1658" s="284"/>
      <c r="H1658" s="285" t="s">
        <v>218</v>
      </c>
      <c r="I1658" s="304">
        <v>1.2836999999999999E-2</v>
      </c>
      <c r="J1658" s="287">
        <v>22618.21</v>
      </c>
      <c r="K1658" s="287">
        <v>290.35000000000002</v>
      </c>
      <c r="L1658" s="287" t="s">
        <v>200</v>
      </c>
      <c r="M1658" s="287">
        <v>58.07</v>
      </c>
      <c r="N1658" s="287">
        <v>348.42</v>
      </c>
      <c r="O1658" s="288"/>
      <c r="AU1658" s="114"/>
      <c r="AV1658" s="115"/>
      <c r="AW1658" s="112" t="s">
        <v>4136</v>
      </c>
      <c r="AX1658" s="112" t="s">
        <v>3789</v>
      </c>
      <c r="AY1658" s="114"/>
      <c r="BA1658" s="114"/>
    </row>
    <row r="1659" spans="1:53" ht="15.75" x14ac:dyDescent="0.25">
      <c r="A1659" s="279" t="s">
        <v>4137</v>
      </c>
      <c r="B1659" s="279"/>
      <c r="C1659" s="279"/>
      <c r="D1659" s="279"/>
      <c r="E1659" s="279"/>
      <c r="F1659" s="279"/>
      <c r="G1659" s="279"/>
      <c r="H1659" s="279"/>
      <c r="I1659" s="279"/>
      <c r="J1659" s="279"/>
      <c r="K1659" s="279"/>
      <c r="L1659" s="279"/>
      <c r="M1659" s="279"/>
      <c r="N1659" s="279"/>
      <c r="O1659" s="279"/>
      <c r="AU1659" s="114"/>
      <c r="AV1659" s="115" t="s">
        <v>4137</v>
      </c>
      <c r="AY1659" s="114"/>
      <c r="BA1659" s="114"/>
    </row>
    <row r="1660" spans="1:53" ht="30.75" x14ac:dyDescent="0.25">
      <c r="A1660" s="280" t="s">
        <v>4138</v>
      </c>
      <c r="B1660" s="281" t="s">
        <v>4139</v>
      </c>
      <c r="C1660" s="282"/>
      <c r="D1660" s="283"/>
      <c r="E1660" s="284" t="s">
        <v>3819</v>
      </c>
      <c r="F1660" s="284"/>
      <c r="G1660" s="284"/>
      <c r="H1660" s="285" t="s">
        <v>230</v>
      </c>
      <c r="I1660" s="289">
        <v>2.1440000000000001</v>
      </c>
      <c r="J1660" s="287">
        <v>47048</v>
      </c>
      <c r="K1660" s="287">
        <v>100870.91</v>
      </c>
      <c r="L1660" s="287" t="s">
        <v>200</v>
      </c>
      <c r="M1660" s="287">
        <v>20174.18</v>
      </c>
      <c r="N1660" s="287">
        <v>121045.09</v>
      </c>
      <c r="O1660" s="288"/>
      <c r="AU1660" s="114"/>
      <c r="AV1660" s="115"/>
      <c r="AW1660" s="112" t="s">
        <v>4139</v>
      </c>
      <c r="AX1660" s="112" t="s">
        <v>3819</v>
      </c>
      <c r="AY1660" s="114"/>
      <c r="BA1660" s="114"/>
    </row>
    <row r="1661" spans="1:53" ht="30.75" x14ac:dyDescent="0.25">
      <c r="A1661" s="280" t="s">
        <v>4140</v>
      </c>
      <c r="B1661" s="281" t="s">
        <v>4141</v>
      </c>
      <c r="C1661" s="282"/>
      <c r="D1661" s="283"/>
      <c r="E1661" s="284" t="s">
        <v>3783</v>
      </c>
      <c r="F1661" s="284"/>
      <c r="G1661" s="284"/>
      <c r="H1661" s="285" t="s">
        <v>199</v>
      </c>
      <c r="I1661" s="291">
        <v>37.305599999999998</v>
      </c>
      <c r="J1661" s="287">
        <v>1766.23</v>
      </c>
      <c r="K1661" s="287">
        <v>65890.27</v>
      </c>
      <c r="L1661" s="287" t="s">
        <v>200</v>
      </c>
      <c r="M1661" s="287">
        <v>13178.05</v>
      </c>
      <c r="N1661" s="287">
        <v>79068.320000000007</v>
      </c>
      <c r="O1661" s="288"/>
      <c r="AU1661" s="114"/>
      <c r="AV1661" s="115"/>
      <c r="AW1661" s="112" t="s">
        <v>4141</v>
      </c>
      <c r="AX1661" s="112" t="s">
        <v>3783</v>
      </c>
      <c r="AY1661" s="114"/>
      <c r="BA1661" s="114"/>
    </row>
    <row r="1662" spans="1:53" ht="45.75" x14ac:dyDescent="0.25">
      <c r="A1662" s="280" t="s">
        <v>4142</v>
      </c>
      <c r="B1662" s="281" t="s">
        <v>4143</v>
      </c>
      <c r="C1662" s="282"/>
      <c r="D1662" s="283"/>
      <c r="E1662" s="284" t="s">
        <v>4144</v>
      </c>
      <c r="F1662" s="284"/>
      <c r="G1662" s="284"/>
      <c r="H1662" s="285" t="s">
        <v>3777</v>
      </c>
      <c r="I1662" s="291">
        <v>0.21440000000000001</v>
      </c>
      <c r="J1662" s="287">
        <v>68532.740000000005</v>
      </c>
      <c r="K1662" s="287">
        <v>14693.42</v>
      </c>
      <c r="L1662" s="287" t="s">
        <v>200</v>
      </c>
      <c r="M1662" s="287">
        <v>2938.68</v>
      </c>
      <c r="N1662" s="287">
        <v>17632.099999999999</v>
      </c>
      <c r="O1662" s="288"/>
      <c r="AU1662" s="114"/>
      <c r="AV1662" s="115"/>
      <c r="AW1662" s="112" t="s">
        <v>4143</v>
      </c>
      <c r="AX1662" s="112" t="s">
        <v>4144</v>
      </c>
      <c r="AY1662" s="114"/>
      <c r="BA1662" s="114"/>
    </row>
    <row r="1663" spans="1:53" ht="45.75" x14ac:dyDescent="0.25">
      <c r="A1663" s="280" t="s">
        <v>4145</v>
      </c>
      <c r="B1663" s="281" t="s">
        <v>4146</v>
      </c>
      <c r="C1663" s="282"/>
      <c r="D1663" s="283"/>
      <c r="E1663" s="284" t="s">
        <v>4147</v>
      </c>
      <c r="F1663" s="284"/>
      <c r="G1663" s="284"/>
      <c r="H1663" s="285" t="s">
        <v>218</v>
      </c>
      <c r="I1663" s="292">
        <v>20.711040000000001</v>
      </c>
      <c r="J1663" s="287">
        <v>6198.04</v>
      </c>
      <c r="K1663" s="287">
        <v>128367.85</v>
      </c>
      <c r="L1663" s="287" t="s">
        <v>200</v>
      </c>
      <c r="M1663" s="287">
        <v>25673.57</v>
      </c>
      <c r="N1663" s="287">
        <v>154041.42000000001</v>
      </c>
      <c r="O1663" s="288"/>
      <c r="AU1663" s="114"/>
      <c r="AV1663" s="115"/>
      <c r="AW1663" s="112" t="s">
        <v>4146</v>
      </c>
      <c r="AX1663" s="112" t="s">
        <v>4147</v>
      </c>
      <c r="AY1663" s="114"/>
      <c r="BA1663" s="114"/>
    </row>
    <row r="1664" spans="1:53" ht="15.75" x14ac:dyDescent="0.25">
      <c r="A1664" s="280" t="s">
        <v>4148</v>
      </c>
      <c r="B1664" s="281" t="s">
        <v>4149</v>
      </c>
      <c r="C1664" s="282"/>
      <c r="D1664" s="283"/>
      <c r="E1664" s="284" t="s">
        <v>3789</v>
      </c>
      <c r="F1664" s="284"/>
      <c r="G1664" s="284"/>
      <c r="H1664" s="285" t="s">
        <v>218</v>
      </c>
      <c r="I1664" s="292">
        <v>0.13936000000000001</v>
      </c>
      <c r="J1664" s="287">
        <v>22620.05</v>
      </c>
      <c r="K1664" s="287">
        <v>3152.33</v>
      </c>
      <c r="L1664" s="287" t="s">
        <v>200</v>
      </c>
      <c r="M1664" s="287">
        <v>630.47</v>
      </c>
      <c r="N1664" s="287">
        <v>3782.8</v>
      </c>
      <c r="O1664" s="288"/>
      <c r="AU1664" s="114"/>
      <c r="AV1664" s="115"/>
      <c r="AW1664" s="112" t="s">
        <v>4149</v>
      </c>
      <c r="AX1664" s="112" t="s">
        <v>3789</v>
      </c>
      <c r="AY1664" s="114"/>
      <c r="BA1664" s="114"/>
    </row>
    <row r="1665" spans="1:53" ht="15.75" x14ac:dyDescent="0.25">
      <c r="A1665" s="279" t="s">
        <v>4150</v>
      </c>
      <c r="B1665" s="279"/>
      <c r="C1665" s="279"/>
      <c r="D1665" s="279"/>
      <c r="E1665" s="279"/>
      <c r="F1665" s="279"/>
      <c r="G1665" s="279"/>
      <c r="H1665" s="279"/>
      <c r="I1665" s="279"/>
      <c r="J1665" s="279"/>
      <c r="K1665" s="279"/>
      <c r="L1665" s="279"/>
      <c r="M1665" s="279"/>
      <c r="N1665" s="279"/>
      <c r="O1665" s="279"/>
      <c r="AU1665" s="114"/>
      <c r="AV1665" s="115" t="s">
        <v>4150</v>
      </c>
      <c r="AY1665" s="114"/>
      <c r="BA1665" s="114"/>
    </row>
    <row r="1666" spans="1:53" ht="30.75" x14ac:dyDescent="0.25">
      <c r="A1666" s="280" t="s">
        <v>4151</v>
      </c>
      <c r="B1666" s="281" t="s">
        <v>4152</v>
      </c>
      <c r="C1666" s="282"/>
      <c r="D1666" s="283"/>
      <c r="E1666" s="284" t="s">
        <v>3904</v>
      </c>
      <c r="F1666" s="284"/>
      <c r="G1666" s="284"/>
      <c r="H1666" s="285" t="s">
        <v>3829</v>
      </c>
      <c r="I1666" s="291">
        <v>3.2199999999999999E-2</v>
      </c>
      <c r="J1666" s="287">
        <v>148379.81</v>
      </c>
      <c r="K1666" s="287">
        <v>4777.83</v>
      </c>
      <c r="L1666" s="287" t="s">
        <v>200</v>
      </c>
      <c r="M1666" s="287">
        <v>955.57</v>
      </c>
      <c r="N1666" s="287">
        <v>5733.4</v>
      </c>
      <c r="O1666" s="288"/>
      <c r="AU1666" s="114"/>
      <c r="AV1666" s="115"/>
      <c r="AW1666" s="112" t="s">
        <v>4152</v>
      </c>
      <c r="AX1666" s="112" t="s">
        <v>3904</v>
      </c>
      <c r="AY1666" s="114"/>
      <c r="BA1666" s="114"/>
    </row>
    <row r="1667" spans="1:53" ht="30.75" x14ac:dyDescent="0.25">
      <c r="A1667" s="280" t="s">
        <v>4153</v>
      </c>
      <c r="B1667" s="281" t="s">
        <v>4154</v>
      </c>
      <c r="C1667" s="282"/>
      <c r="D1667" s="283"/>
      <c r="E1667" s="284" t="s">
        <v>3907</v>
      </c>
      <c r="F1667" s="284"/>
      <c r="G1667" s="284"/>
      <c r="H1667" s="285" t="s">
        <v>199</v>
      </c>
      <c r="I1667" s="290">
        <v>4.0599999999999996</v>
      </c>
      <c r="J1667" s="287">
        <v>1685.16</v>
      </c>
      <c r="K1667" s="287">
        <v>6841.75</v>
      </c>
      <c r="L1667" s="287" t="s">
        <v>200</v>
      </c>
      <c r="M1667" s="287">
        <v>1368.35</v>
      </c>
      <c r="N1667" s="287">
        <v>8210.1</v>
      </c>
      <c r="O1667" s="288"/>
      <c r="AU1667" s="114"/>
      <c r="AV1667" s="115"/>
      <c r="AW1667" s="112" t="s">
        <v>4154</v>
      </c>
      <c r="AX1667" s="112" t="s">
        <v>3907</v>
      </c>
      <c r="AY1667" s="114"/>
      <c r="BA1667" s="114"/>
    </row>
    <row r="1668" spans="1:53" ht="30.75" x14ac:dyDescent="0.25">
      <c r="A1668" s="280" t="s">
        <v>4155</v>
      </c>
      <c r="B1668" s="281" t="s">
        <v>4156</v>
      </c>
      <c r="C1668" s="282"/>
      <c r="D1668" s="283"/>
      <c r="E1668" s="284" t="s">
        <v>3910</v>
      </c>
      <c r="F1668" s="284"/>
      <c r="G1668" s="284"/>
      <c r="H1668" s="285" t="s">
        <v>511</v>
      </c>
      <c r="I1668" s="290">
        <v>1.1499999999999999</v>
      </c>
      <c r="J1668" s="287">
        <v>193971.7</v>
      </c>
      <c r="K1668" s="287">
        <v>223067.46</v>
      </c>
      <c r="L1668" s="287" t="s">
        <v>200</v>
      </c>
      <c r="M1668" s="287">
        <v>44613.49</v>
      </c>
      <c r="N1668" s="287">
        <v>267680.95</v>
      </c>
      <c r="O1668" s="288"/>
      <c r="AU1668" s="114"/>
      <c r="AV1668" s="115"/>
      <c r="AW1668" s="112" t="s">
        <v>4156</v>
      </c>
      <c r="AX1668" s="112" t="s">
        <v>3910</v>
      </c>
      <c r="AY1668" s="114"/>
      <c r="BA1668" s="114"/>
    </row>
    <row r="1669" spans="1:53" ht="30.75" x14ac:dyDescent="0.25">
      <c r="A1669" s="280" t="s">
        <v>4157</v>
      </c>
      <c r="B1669" s="281" t="s">
        <v>4158</v>
      </c>
      <c r="C1669" s="282"/>
      <c r="D1669" s="283"/>
      <c r="E1669" s="284" t="s">
        <v>4159</v>
      </c>
      <c r="F1669" s="284"/>
      <c r="G1669" s="284"/>
      <c r="H1669" s="285" t="s">
        <v>526</v>
      </c>
      <c r="I1669" s="303">
        <v>115</v>
      </c>
      <c r="J1669" s="287">
        <v>238.15</v>
      </c>
      <c r="K1669" s="287">
        <v>27387.25</v>
      </c>
      <c r="L1669" s="287" t="s">
        <v>200</v>
      </c>
      <c r="M1669" s="287">
        <v>5477.45</v>
      </c>
      <c r="N1669" s="287">
        <v>32864.699999999997</v>
      </c>
      <c r="O1669" s="288"/>
      <c r="AU1669" s="114"/>
      <c r="AV1669" s="115"/>
      <c r="AW1669" s="112" t="s">
        <v>4158</v>
      </c>
      <c r="AX1669" s="112" t="s">
        <v>4159</v>
      </c>
      <c r="AY1669" s="114"/>
      <c r="BA1669" s="114"/>
    </row>
    <row r="1670" spans="1:53" ht="15.75" x14ac:dyDescent="0.25">
      <c r="A1670" s="279" t="s">
        <v>4160</v>
      </c>
      <c r="B1670" s="279"/>
      <c r="C1670" s="279"/>
      <c r="D1670" s="279"/>
      <c r="E1670" s="279"/>
      <c r="F1670" s="279"/>
      <c r="G1670" s="279"/>
      <c r="H1670" s="279"/>
      <c r="I1670" s="279"/>
      <c r="J1670" s="279"/>
      <c r="K1670" s="279"/>
      <c r="L1670" s="279"/>
      <c r="M1670" s="279"/>
      <c r="N1670" s="279"/>
      <c r="O1670" s="279"/>
      <c r="AU1670" s="114"/>
      <c r="AV1670" s="115" t="s">
        <v>4160</v>
      </c>
      <c r="AY1670" s="114"/>
      <c r="BA1670" s="114"/>
    </row>
    <row r="1671" spans="1:53" ht="30.75" x14ac:dyDescent="0.25">
      <c r="A1671" s="280" t="s">
        <v>4161</v>
      </c>
      <c r="B1671" s="281" t="s">
        <v>4162</v>
      </c>
      <c r="C1671" s="282"/>
      <c r="D1671" s="283"/>
      <c r="E1671" s="284" t="s">
        <v>3904</v>
      </c>
      <c r="F1671" s="284"/>
      <c r="G1671" s="284"/>
      <c r="H1671" s="285" t="s">
        <v>3829</v>
      </c>
      <c r="I1671" s="286">
        <v>0.1</v>
      </c>
      <c r="J1671" s="287">
        <v>148422.70000000001</v>
      </c>
      <c r="K1671" s="287">
        <v>14842.27</v>
      </c>
      <c r="L1671" s="287" t="s">
        <v>200</v>
      </c>
      <c r="M1671" s="287">
        <v>2968.45</v>
      </c>
      <c r="N1671" s="287">
        <v>17810.72</v>
      </c>
      <c r="O1671" s="288"/>
      <c r="AU1671" s="114"/>
      <c r="AV1671" s="115"/>
      <c r="AW1671" s="112" t="s">
        <v>4162</v>
      </c>
      <c r="AX1671" s="112" t="s">
        <v>3904</v>
      </c>
      <c r="AY1671" s="114"/>
      <c r="BA1671" s="114"/>
    </row>
    <row r="1672" spans="1:53" ht="30.75" x14ac:dyDescent="0.25">
      <c r="A1672" s="280" t="s">
        <v>4163</v>
      </c>
      <c r="B1672" s="281" t="s">
        <v>4164</v>
      </c>
      <c r="C1672" s="282"/>
      <c r="D1672" s="283"/>
      <c r="E1672" s="284" t="s">
        <v>3907</v>
      </c>
      <c r="F1672" s="284"/>
      <c r="G1672" s="284"/>
      <c r="H1672" s="285" t="s">
        <v>199</v>
      </c>
      <c r="I1672" s="290">
        <v>12.57</v>
      </c>
      <c r="J1672" s="287">
        <v>1685.18</v>
      </c>
      <c r="K1672" s="287">
        <v>21182.71</v>
      </c>
      <c r="L1672" s="287" t="s">
        <v>200</v>
      </c>
      <c r="M1672" s="287">
        <v>4236.54</v>
      </c>
      <c r="N1672" s="287">
        <v>25419.25</v>
      </c>
      <c r="O1672" s="288"/>
      <c r="AU1672" s="114"/>
      <c r="AV1672" s="115"/>
      <c r="AW1672" s="112" t="s">
        <v>4164</v>
      </c>
      <c r="AX1672" s="112" t="s">
        <v>3907</v>
      </c>
      <c r="AY1672" s="114"/>
      <c r="BA1672" s="114"/>
    </row>
    <row r="1673" spans="1:53" ht="30.75" x14ac:dyDescent="0.25">
      <c r="A1673" s="280" t="s">
        <v>4165</v>
      </c>
      <c r="B1673" s="281" t="s">
        <v>4166</v>
      </c>
      <c r="C1673" s="282"/>
      <c r="D1673" s="283"/>
      <c r="E1673" s="284" t="s">
        <v>3910</v>
      </c>
      <c r="F1673" s="284"/>
      <c r="G1673" s="284"/>
      <c r="H1673" s="285" t="s">
        <v>511</v>
      </c>
      <c r="I1673" s="290">
        <v>2.85</v>
      </c>
      <c r="J1673" s="287">
        <v>193971.56</v>
      </c>
      <c r="K1673" s="287">
        <v>552818.94999999995</v>
      </c>
      <c r="L1673" s="287" t="s">
        <v>200</v>
      </c>
      <c r="M1673" s="287">
        <v>110563.79</v>
      </c>
      <c r="N1673" s="287">
        <v>663382.74</v>
      </c>
      <c r="O1673" s="288"/>
      <c r="AU1673" s="114"/>
      <c r="AV1673" s="115"/>
      <c r="AW1673" s="112" t="s">
        <v>4166</v>
      </c>
      <c r="AX1673" s="112" t="s">
        <v>3910</v>
      </c>
      <c r="AY1673" s="114"/>
      <c r="BA1673" s="114"/>
    </row>
    <row r="1674" spans="1:53" ht="30.75" x14ac:dyDescent="0.25">
      <c r="A1674" s="280" t="s">
        <v>4167</v>
      </c>
      <c r="B1674" s="281" t="s">
        <v>4168</v>
      </c>
      <c r="C1674" s="282"/>
      <c r="D1674" s="283"/>
      <c r="E1674" s="284" t="s">
        <v>3913</v>
      </c>
      <c r="F1674" s="284"/>
      <c r="G1674" s="284"/>
      <c r="H1674" s="285" t="s">
        <v>526</v>
      </c>
      <c r="I1674" s="303">
        <v>285</v>
      </c>
      <c r="J1674" s="287">
        <v>672.28</v>
      </c>
      <c r="K1674" s="287">
        <v>191599.8</v>
      </c>
      <c r="L1674" s="287" t="s">
        <v>200</v>
      </c>
      <c r="M1674" s="287">
        <v>38319.96</v>
      </c>
      <c r="N1674" s="287">
        <v>229919.76</v>
      </c>
      <c r="O1674" s="288"/>
      <c r="AU1674" s="114"/>
      <c r="AV1674" s="115"/>
      <c r="AW1674" s="112" t="s">
        <v>4168</v>
      </c>
      <c r="AX1674" s="112" t="s">
        <v>3913</v>
      </c>
      <c r="AY1674" s="114"/>
      <c r="BA1674" s="114"/>
    </row>
    <row r="1675" spans="1:53" ht="15.75" x14ac:dyDescent="0.25">
      <c r="A1675" s="293"/>
      <c r="B1675" s="294" t="s">
        <v>4169</v>
      </c>
      <c r="C1675" s="295"/>
      <c r="D1675" s="295"/>
      <c r="E1675" s="295"/>
      <c r="F1675" s="295"/>
      <c r="G1675" s="295"/>
      <c r="H1675" s="295"/>
      <c r="I1675" s="295"/>
      <c r="J1675" s="296"/>
      <c r="K1675" s="297">
        <v>37355345.969999999</v>
      </c>
      <c r="L1675" s="297" t="s">
        <v>200</v>
      </c>
      <c r="M1675" s="297">
        <v>7471069.1900000004</v>
      </c>
      <c r="N1675" s="297">
        <v>44826415.159999996</v>
      </c>
      <c r="O1675" s="298"/>
      <c r="AU1675" s="114"/>
      <c r="AV1675" s="115"/>
      <c r="AY1675" s="114" t="s">
        <v>4169</v>
      </c>
      <c r="BA1675" s="114"/>
    </row>
    <row r="1676" spans="1:53" ht="15.75" x14ac:dyDescent="0.25">
      <c r="A1676" s="293"/>
      <c r="B1676" s="299" t="s">
        <v>1213</v>
      </c>
      <c r="C1676" s="300"/>
      <c r="D1676" s="300"/>
      <c r="E1676" s="300"/>
      <c r="F1676" s="300"/>
      <c r="G1676" s="300"/>
      <c r="H1676" s="300"/>
      <c r="I1676" s="300"/>
      <c r="J1676" s="301"/>
      <c r="K1676" s="302"/>
      <c r="L1676" s="302"/>
      <c r="M1676" s="302"/>
      <c r="N1676" s="302"/>
      <c r="O1676" s="298"/>
      <c r="AU1676" s="114"/>
      <c r="AV1676" s="115"/>
      <c r="AY1676" s="114"/>
      <c r="AZ1676" s="112" t="s">
        <v>1213</v>
      </c>
      <c r="BA1676" s="114"/>
    </row>
    <row r="1677" spans="1:53" ht="15.75" x14ac:dyDescent="0.25">
      <c r="A1677" s="293"/>
      <c r="B1677" s="299" t="s">
        <v>1214</v>
      </c>
      <c r="C1677" s="300"/>
      <c r="D1677" s="300"/>
      <c r="E1677" s="300"/>
      <c r="F1677" s="300"/>
      <c r="G1677" s="300"/>
      <c r="H1677" s="300"/>
      <c r="I1677" s="300"/>
      <c r="J1677" s="301"/>
      <c r="K1677" s="302">
        <v>15973510.52</v>
      </c>
      <c r="L1677" s="302"/>
      <c r="M1677" s="302"/>
      <c r="N1677" s="302"/>
      <c r="O1677" s="298"/>
      <c r="AU1677" s="114"/>
      <c r="AV1677" s="115"/>
      <c r="AY1677" s="114"/>
      <c r="AZ1677" s="112" t="s">
        <v>1214</v>
      </c>
      <c r="BA1677" s="114"/>
    </row>
    <row r="1678" spans="1:53" ht="15.75" x14ac:dyDescent="0.25">
      <c r="A1678" s="293"/>
      <c r="B1678" s="299" t="s">
        <v>1215</v>
      </c>
      <c r="C1678" s="300"/>
      <c r="D1678" s="300"/>
      <c r="E1678" s="300"/>
      <c r="F1678" s="300"/>
      <c r="G1678" s="300"/>
      <c r="H1678" s="300"/>
      <c r="I1678" s="300"/>
      <c r="J1678" s="301"/>
      <c r="K1678" s="302">
        <v>21381835.449999999</v>
      </c>
      <c r="L1678" s="302"/>
      <c r="M1678" s="302"/>
      <c r="N1678" s="302"/>
      <c r="O1678" s="298"/>
      <c r="AU1678" s="114"/>
      <c r="AV1678" s="115"/>
      <c r="AY1678" s="114"/>
      <c r="AZ1678" s="112" t="s">
        <v>1215</v>
      </c>
      <c r="BA1678" s="114"/>
    </row>
    <row r="1679" spans="1:53" ht="15.75" x14ac:dyDescent="0.25">
      <c r="A1679" s="293"/>
      <c r="B1679" s="299" t="s">
        <v>4170</v>
      </c>
      <c r="C1679" s="300"/>
      <c r="D1679" s="300"/>
      <c r="E1679" s="300"/>
      <c r="F1679" s="300"/>
      <c r="G1679" s="300"/>
      <c r="H1679" s="300"/>
      <c r="I1679" s="300"/>
      <c r="J1679" s="301"/>
      <c r="K1679" s="302">
        <v>7471069.1900000004</v>
      </c>
      <c r="L1679" s="302"/>
      <c r="M1679" s="302"/>
      <c r="N1679" s="302"/>
      <c r="O1679" s="298"/>
      <c r="AU1679" s="114"/>
      <c r="AV1679" s="115"/>
      <c r="AY1679" s="114"/>
      <c r="AZ1679" s="112" t="s">
        <v>4170</v>
      </c>
      <c r="BA1679" s="114"/>
    </row>
    <row r="1680" spans="1:53" ht="15.75" x14ac:dyDescent="0.25">
      <c r="A1680" s="293"/>
      <c r="B1680" s="294" t="s">
        <v>192</v>
      </c>
      <c r="C1680" s="295"/>
      <c r="D1680" s="295"/>
      <c r="E1680" s="295"/>
      <c r="F1680" s="295"/>
      <c r="G1680" s="295"/>
      <c r="H1680" s="295"/>
      <c r="I1680" s="295"/>
      <c r="J1680" s="296"/>
      <c r="K1680" s="297">
        <v>44826415.159999996</v>
      </c>
      <c r="L1680" s="297"/>
      <c r="M1680" s="297"/>
      <c r="N1680" s="297"/>
      <c r="O1680" s="298"/>
      <c r="AU1680" s="114"/>
      <c r="AV1680" s="115"/>
      <c r="AY1680" s="114"/>
      <c r="BA1680" s="114" t="s">
        <v>192</v>
      </c>
    </row>
    <row r="1681" spans="1:53" ht="15.75" x14ac:dyDescent="0.25">
      <c r="A1681" s="278" t="s">
        <v>4171</v>
      </c>
      <c r="B1681" s="278"/>
      <c r="C1681" s="278"/>
      <c r="D1681" s="278"/>
      <c r="E1681" s="278"/>
      <c r="F1681" s="278"/>
      <c r="G1681" s="278"/>
      <c r="H1681" s="278"/>
      <c r="I1681" s="278"/>
      <c r="J1681" s="278"/>
      <c r="K1681" s="278"/>
      <c r="L1681" s="278"/>
      <c r="M1681" s="278"/>
      <c r="N1681" s="278"/>
      <c r="O1681" s="278"/>
      <c r="AU1681" s="114" t="s">
        <v>4171</v>
      </c>
      <c r="AV1681" s="115"/>
      <c r="AY1681" s="114"/>
      <c r="BA1681" s="114"/>
    </row>
    <row r="1682" spans="1:53" ht="15.75" x14ac:dyDescent="0.25">
      <c r="A1682" s="279" t="s">
        <v>4172</v>
      </c>
      <c r="B1682" s="279"/>
      <c r="C1682" s="279"/>
      <c r="D1682" s="279"/>
      <c r="E1682" s="279"/>
      <c r="F1682" s="279"/>
      <c r="G1682" s="279"/>
      <c r="H1682" s="279"/>
      <c r="I1682" s="279"/>
      <c r="J1682" s="279"/>
      <c r="K1682" s="279"/>
      <c r="L1682" s="279"/>
      <c r="M1682" s="279"/>
      <c r="N1682" s="279"/>
      <c r="O1682" s="279"/>
      <c r="AU1682" s="114"/>
      <c r="AV1682" s="115" t="s">
        <v>4172</v>
      </c>
      <c r="AY1682" s="114"/>
      <c r="BA1682" s="114"/>
    </row>
    <row r="1683" spans="1:53" ht="30.75" x14ac:dyDescent="0.25">
      <c r="A1683" s="280" t="s">
        <v>4173</v>
      </c>
      <c r="B1683" s="281" t="s">
        <v>4174</v>
      </c>
      <c r="C1683" s="282"/>
      <c r="D1683" s="283"/>
      <c r="E1683" s="284" t="s">
        <v>3979</v>
      </c>
      <c r="F1683" s="284"/>
      <c r="G1683" s="284"/>
      <c r="H1683" s="285" t="s">
        <v>367</v>
      </c>
      <c r="I1683" s="290">
        <v>2.0099999999999998</v>
      </c>
      <c r="J1683" s="287">
        <v>137924.5</v>
      </c>
      <c r="K1683" s="287">
        <v>277228.25</v>
      </c>
      <c r="L1683" s="287" t="s">
        <v>200</v>
      </c>
      <c r="M1683" s="287">
        <v>55445.65</v>
      </c>
      <c r="N1683" s="287">
        <v>332673.90000000002</v>
      </c>
      <c r="O1683" s="288"/>
      <c r="AU1683" s="114"/>
      <c r="AV1683" s="115"/>
      <c r="AW1683" s="112" t="s">
        <v>4174</v>
      </c>
      <c r="AX1683" s="112" t="s">
        <v>3979</v>
      </c>
      <c r="AY1683" s="114"/>
      <c r="BA1683" s="114"/>
    </row>
    <row r="1684" spans="1:53" ht="15.75" x14ac:dyDescent="0.25">
      <c r="A1684" s="280" t="s">
        <v>4175</v>
      </c>
      <c r="B1684" s="281" t="s">
        <v>4176</v>
      </c>
      <c r="C1684" s="282"/>
      <c r="D1684" s="283"/>
      <c r="E1684" s="284" t="s">
        <v>4177</v>
      </c>
      <c r="F1684" s="284"/>
      <c r="G1684" s="284"/>
      <c r="H1684" s="285" t="s">
        <v>199</v>
      </c>
      <c r="I1684" s="290">
        <v>12.66</v>
      </c>
      <c r="J1684" s="287">
        <v>7182.5</v>
      </c>
      <c r="K1684" s="287">
        <v>90930.45</v>
      </c>
      <c r="L1684" s="287" t="s">
        <v>200</v>
      </c>
      <c r="M1684" s="287">
        <v>18186.09</v>
      </c>
      <c r="N1684" s="287">
        <v>109116.54</v>
      </c>
      <c r="O1684" s="288"/>
      <c r="AU1684" s="114"/>
      <c r="AV1684" s="115"/>
      <c r="AW1684" s="112" t="s">
        <v>4176</v>
      </c>
      <c r="AX1684" s="112" t="s">
        <v>4177</v>
      </c>
      <c r="AY1684" s="114"/>
      <c r="BA1684" s="114"/>
    </row>
    <row r="1685" spans="1:53" ht="30.75" x14ac:dyDescent="0.25">
      <c r="A1685" s="280" t="s">
        <v>4178</v>
      </c>
      <c r="B1685" s="281" t="s">
        <v>4179</v>
      </c>
      <c r="C1685" s="282"/>
      <c r="D1685" s="283"/>
      <c r="E1685" s="284" t="s">
        <v>4180</v>
      </c>
      <c r="F1685" s="284"/>
      <c r="G1685" s="284"/>
      <c r="H1685" s="285" t="s">
        <v>526</v>
      </c>
      <c r="I1685" s="303">
        <v>195</v>
      </c>
      <c r="J1685" s="287">
        <v>3048.38</v>
      </c>
      <c r="K1685" s="287">
        <v>594434.1</v>
      </c>
      <c r="L1685" s="287" t="s">
        <v>200</v>
      </c>
      <c r="M1685" s="287">
        <v>118886.82</v>
      </c>
      <c r="N1685" s="287">
        <v>713320.92</v>
      </c>
      <c r="O1685" s="288"/>
      <c r="AU1685" s="114"/>
      <c r="AV1685" s="115"/>
      <c r="AW1685" s="112" t="s">
        <v>4179</v>
      </c>
      <c r="AX1685" s="112" t="s">
        <v>4180</v>
      </c>
      <c r="AY1685" s="114"/>
      <c r="BA1685" s="114"/>
    </row>
    <row r="1686" spans="1:53" ht="15.75" x14ac:dyDescent="0.25">
      <c r="A1686" s="279" t="s">
        <v>4181</v>
      </c>
      <c r="B1686" s="279"/>
      <c r="C1686" s="279"/>
      <c r="D1686" s="279"/>
      <c r="E1686" s="279"/>
      <c r="F1686" s="279"/>
      <c r="G1686" s="279"/>
      <c r="H1686" s="279"/>
      <c r="I1686" s="279"/>
      <c r="J1686" s="279"/>
      <c r="K1686" s="279"/>
      <c r="L1686" s="279"/>
      <c r="M1686" s="279"/>
      <c r="N1686" s="279"/>
      <c r="O1686" s="279"/>
      <c r="AU1686" s="114"/>
      <c r="AV1686" s="115" t="s">
        <v>4181</v>
      </c>
      <c r="AY1686" s="114"/>
      <c r="BA1686" s="114"/>
    </row>
    <row r="1687" spans="1:53" ht="30.75" x14ac:dyDescent="0.25">
      <c r="A1687" s="280" t="s">
        <v>4182</v>
      </c>
      <c r="B1687" s="281" t="s">
        <v>4183</v>
      </c>
      <c r="C1687" s="282"/>
      <c r="D1687" s="283"/>
      <c r="E1687" s="284" t="s">
        <v>4184</v>
      </c>
      <c r="F1687" s="284"/>
      <c r="G1687" s="284"/>
      <c r="H1687" s="285" t="s">
        <v>1067</v>
      </c>
      <c r="I1687" s="286">
        <v>20.9</v>
      </c>
      <c r="J1687" s="287">
        <v>10274.67</v>
      </c>
      <c r="K1687" s="287">
        <v>214740.6</v>
      </c>
      <c r="L1687" s="287" t="s">
        <v>200</v>
      </c>
      <c r="M1687" s="287">
        <v>42948.12</v>
      </c>
      <c r="N1687" s="287">
        <v>257688.72</v>
      </c>
      <c r="O1687" s="288"/>
      <c r="AU1687" s="114"/>
      <c r="AV1687" s="115"/>
      <c r="AW1687" s="112" t="s">
        <v>4183</v>
      </c>
      <c r="AX1687" s="112" t="s">
        <v>4184</v>
      </c>
      <c r="AY1687" s="114"/>
      <c r="BA1687" s="114"/>
    </row>
    <row r="1688" spans="1:53" ht="15.75" x14ac:dyDescent="0.25">
      <c r="A1688" s="280" t="s">
        <v>4185</v>
      </c>
      <c r="B1688" s="281" t="s">
        <v>4186</v>
      </c>
      <c r="C1688" s="282"/>
      <c r="D1688" s="283"/>
      <c r="E1688" s="284" t="s">
        <v>4187</v>
      </c>
      <c r="F1688" s="284"/>
      <c r="G1688" s="284"/>
      <c r="H1688" s="285" t="s">
        <v>526</v>
      </c>
      <c r="I1688" s="303">
        <v>209</v>
      </c>
      <c r="J1688" s="287">
        <v>5521.59</v>
      </c>
      <c r="K1688" s="287">
        <v>1154012.31</v>
      </c>
      <c r="L1688" s="287" t="s">
        <v>200</v>
      </c>
      <c r="M1688" s="287">
        <v>230802.46</v>
      </c>
      <c r="N1688" s="287">
        <v>1384814.77</v>
      </c>
      <c r="O1688" s="288"/>
      <c r="AU1688" s="114"/>
      <c r="AV1688" s="115"/>
      <c r="AW1688" s="112" t="s">
        <v>4186</v>
      </c>
      <c r="AX1688" s="112" t="s">
        <v>4187</v>
      </c>
      <c r="AY1688" s="114"/>
      <c r="BA1688" s="114"/>
    </row>
    <row r="1689" spans="1:53" ht="15.75" x14ac:dyDescent="0.25">
      <c r="A1689" s="280" t="s">
        <v>4188</v>
      </c>
      <c r="B1689" s="281" t="s">
        <v>4189</v>
      </c>
      <c r="C1689" s="282"/>
      <c r="D1689" s="283"/>
      <c r="E1689" s="284" t="s">
        <v>4190</v>
      </c>
      <c r="F1689" s="284"/>
      <c r="G1689" s="284"/>
      <c r="H1689" s="285" t="s">
        <v>526</v>
      </c>
      <c r="I1689" s="303">
        <v>780</v>
      </c>
      <c r="J1689" s="287">
        <v>123.08</v>
      </c>
      <c r="K1689" s="287">
        <v>96002.4</v>
      </c>
      <c r="L1689" s="287" t="s">
        <v>200</v>
      </c>
      <c r="M1689" s="287">
        <v>19200.48</v>
      </c>
      <c r="N1689" s="287">
        <v>115202.88</v>
      </c>
      <c r="O1689" s="288"/>
      <c r="AU1689" s="114"/>
      <c r="AV1689" s="115"/>
      <c r="AW1689" s="112" t="s">
        <v>4189</v>
      </c>
      <c r="AX1689" s="112" t="s">
        <v>4190</v>
      </c>
      <c r="AY1689" s="114"/>
      <c r="BA1689" s="114"/>
    </row>
    <row r="1690" spans="1:53" ht="15.75" x14ac:dyDescent="0.25">
      <c r="A1690" s="280" t="s">
        <v>4191</v>
      </c>
      <c r="B1690" s="281" t="s">
        <v>4192</v>
      </c>
      <c r="C1690" s="282"/>
      <c r="D1690" s="283"/>
      <c r="E1690" s="284" t="s">
        <v>4193</v>
      </c>
      <c r="F1690" s="284"/>
      <c r="G1690" s="284"/>
      <c r="H1690" s="285" t="s">
        <v>526</v>
      </c>
      <c r="I1690" s="303">
        <v>116</v>
      </c>
      <c r="J1690" s="287">
        <v>69.02</v>
      </c>
      <c r="K1690" s="287">
        <v>8006.32</v>
      </c>
      <c r="L1690" s="287" t="s">
        <v>200</v>
      </c>
      <c r="M1690" s="287">
        <v>1601.26</v>
      </c>
      <c r="N1690" s="287">
        <v>9607.58</v>
      </c>
      <c r="O1690" s="288"/>
      <c r="AU1690" s="114"/>
      <c r="AV1690" s="115"/>
      <c r="AW1690" s="112" t="s">
        <v>4192</v>
      </c>
      <c r="AX1690" s="112" t="s">
        <v>4193</v>
      </c>
      <c r="AY1690" s="114"/>
      <c r="BA1690" s="114"/>
    </row>
    <row r="1691" spans="1:53" ht="15.75" x14ac:dyDescent="0.25">
      <c r="A1691" s="279" t="s">
        <v>4194</v>
      </c>
      <c r="B1691" s="279"/>
      <c r="C1691" s="279"/>
      <c r="D1691" s="279"/>
      <c r="E1691" s="279"/>
      <c r="F1691" s="279"/>
      <c r="G1691" s="279"/>
      <c r="H1691" s="279"/>
      <c r="I1691" s="279"/>
      <c r="J1691" s="279"/>
      <c r="K1691" s="279"/>
      <c r="L1691" s="279"/>
      <c r="M1691" s="279"/>
      <c r="N1691" s="279"/>
      <c r="O1691" s="279"/>
      <c r="AU1691" s="114"/>
      <c r="AV1691" s="115" t="s">
        <v>4194</v>
      </c>
      <c r="AY1691" s="114"/>
      <c r="BA1691" s="114"/>
    </row>
    <row r="1692" spans="1:53" ht="30.75" x14ac:dyDescent="0.25">
      <c r="A1692" s="280" t="s">
        <v>4195</v>
      </c>
      <c r="B1692" s="281" t="s">
        <v>4196</v>
      </c>
      <c r="C1692" s="282"/>
      <c r="D1692" s="283"/>
      <c r="E1692" s="284" t="s">
        <v>4197</v>
      </c>
      <c r="F1692" s="284"/>
      <c r="G1692" s="284"/>
      <c r="H1692" s="285" t="s">
        <v>367</v>
      </c>
      <c r="I1692" s="290">
        <v>0.03</v>
      </c>
      <c r="J1692" s="287">
        <v>3610654</v>
      </c>
      <c r="K1692" s="287">
        <v>108319.62</v>
      </c>
      <c r="L1692" s="287" t="s">
        <v>200</v>
      </c>
      <c r="M1692" s="287">
        <v>21663.919999999998</v>
      </c>
      <c r="N1692" s="287">
        <v>129983.54</v>
      </c>
      <c r="O1692" s="288"/>
      <c r="AU1692" s="114"/>
      <c r="AV1692" s="115"/>
      <c r="AW1692" s="112" t="s">
        <v>4196</v>
      </c>
      <c r="AX1692" s="112" t="s">
        <v>4197</v>
      </c>
      <c r="AY1692" s="114"/>
      <c r="BA1692" s="114"/>
    </row>
    <row r="1693" spans="1:53" ht="15.75" x14ac:dyDescent="0.25">
      <c r="A1693" s="280" t="s">
        <v>4198</v>
      </c>
      <c r="B1693" s="281" t="s">
        <v>4199</v>
      </c>
      <c r="C1693" s="282"/>
      <c r="D1693" s="283"/>
      <c r="E1693" s="284" t="s">
        <v>4200</v>
      </c>
      <c r="F1693" s="284"/>
      <c r="G1693" s="284"/>
      <c r="H1693" s="285" t="s">
        <v>526</v>
      </c>
      <c r="I1693" s="303">
        <v>3</v>
      </c>
      <c r="J1693" s="287">
        <v>96857.94</v>
      </c>
      <c r="K1693" s="287">
        <v>290573.82</v>
      </c>
      <c r="L1693" s="287" t="s">
        <v>200</v>
      </c>
      <c r="M1693" s="287">
        <v>58114.76</v>
      </c>
      <c r="N1693" s="287">
        <v>348688.58</v>
      </c>
      <c r="O1693" s="288"/>
      <c r="AU1693" s="114"/>
      <c r="AV1693" s="115"/>
      <c r="AW1693" s="112" t="s">
        <v>4199</v>
      </c>
      <c r="AX1693" s="112" t="s">
        <v>4200</v>
      </c>
      <c r="AY1693" s="114"/>
      <c r="BA1693" s="114"/>
    </row>
    <row r="1694" spans="1:53" ht="15.75" x14ac:dyDescent="0.25">
      <c r="A1694" s="279" t="s">
        <v>4201</v>
      </c>
      <c r="B1694" s="279"/>
      <c r="C1694" s="279"/>
      <c r="D1694" s="279"/>
      <c r="E1694" s="279"/>
      <c r="F1694" s="279"/>
      <c r="G1694" s="279"/>
      <c r="H1694" s="279"/>
      <c r="I1694" s="279"/>
      <c r="J1694" s="279"/>
      <c r="K1694" s="279"/>
      <c r="L1694" s="279"/>
      <c r="M1694" s="279"/>
      <c r="N1694" s="279"/>
      <c r="O1694" s="279"/>
      <c r="AU1694" s="114"/>
      <c r="AV1694" s="115" t="s">
        <v>4201</v>
      </c>
      <c r="AY1694" s="114"/>
      <c r="BA1694" s="114"/>
    </row>
    <row r="1695" spans="1:53" ht="30.75" x14ac:dyDescent="0.25">
      <c r="A1695" s="280" t="s">
        <v>4202</v>
      </c>
      <c r="B1695" s="281" t="s">
        <v>4203</v>
      </c>
      <c r="C1695" s="282"/>
      <c r="D1695" s="283"/>
      <c r="E1695" s="284" t="s">
        <v>4204</v>
      </c>
      <c r="F1695" s="284"/>
      <c r="G1695" s="284"/>
      <c r="H1695" s="285" t="s">
        <v>1067</v>
      </c>
      <c r="I1695" s="286">
        <v>0.3</v>
      </c>
      <c r="J1695" s="287">
        <v>4982.07</v>
      </c>
      <c r="K1695" s="287">
        <v>1494.62</v>
      </c>
      <c r="L1695" s="287" t="s">
        <v>200</v>
      </c>
      <c r="M1695" s="287">
        <v>298.92</v>
      </c>
      <c r="N1695" s="287">
        <v>1793.54</v>
      </c>
      <c r="O1695" s="288"/>
      <c r="AU1695" s="114"/>
      <c r="AV1695" s="115"/>
      <c r="AW1695" s="112" t="s">
        <v>4203</v>
      </c>
      <c r="AX1695" s="112" t="s">
        <v>4204</v>
      </c>
      <c r="AY1695" s="114"/>
      <c r="BA1695" s="114"/>
    </row>
    <row r="1696" spans="1:53" ht="15.75" x14ac:dyDescent="0.25">
      <c r="A1696" s="280" t="s">
        <v>4205</v>
      </c>
      <c r="B1696" s="281" t="s">
        <v>4206</v>
      </c>
      <c r="C1696" s="282"/>
      <c r="D1696" s="283"/>
      <c r="E1696" s="284" t="s">
        <v>4207</v>
      </c>
      <c r="F1696" s="284"/>
      <c r="G1696" s="284"/>
      <c r="H1696" s="285" t="s">
        <v>526</v>
      </c>
      <c r="I1696" s="303">
        <v>3</v>
      </c>
      <c r="J1696" s="287">
        <v>55676.04</v>
      </c>
      <c r="K1696" s="287">
        <v>167028.12</v>
      </c>
      <c r="L1696" s="287" t="s">
        <v>200</v>
      </c>
      <c r="M1696" s="287">
        <v>33405.620000000003</v>
      </c>
      <c r="N1696" s="287">
        <v>200433.74</v>
      </c>
      <c r="O1696" s="288"/>
      <c r="AU1696" s="114"/>
      <c r="AV1696" s="115"/>
      <c r="AW1696" s="112" t="s">
        <v>4206</v>
      </c>
      <c r="AX1696" s="112" t="s">
        <v>4207</v>
      </c>
      <c r="AY1696" s="114"/>
      <c r="BA1696" s="114"/>
    </row>
    <row r="1697" spans="1:53" ht="15.75" x14ac:dyDescent="0.25">
      <c r="A1697" s="279" t="s">
        <v>4208</v>
      </c>
      <c r="B1697" s="279"/>
      <c r="C1697" s="279"/>
      <c r="D1697" s="279"/>
      <c r="E1697" s="279"/>
      <c r="F1697" s="279"/>
      <c r="G1697" s="279"/>
      <c r="H1697" s="279"/>
      <c r="I1697" s="279"/>
      <c r="J1697" s="279"/>
      <c r="K1697" s="279"/>
      <c r="L1697" s="279"/>
      <c r="M1697" s="279"/>
      <c r="N1697" s="279"/>
      <c r="O1697" s="279"/>
      <c r="AU1697" s="114"/>
      <c r="AV1697" s="115" t="s">
        <v>4208</v>
      </c>
      <c r="AY1697" s="114"/>
      <c r="BA1697" s="114"/>
    </row>
    <row r="1698" spans="1:53" ht="30.75" x14ac:dyDescent="0.25">
      <c r="A1698" s="280" t="s">
        <v>4209</v>
      </c>
      <c r="B1698" s="281" t="s">
        <v>4210</v>
      </c>
      <c r="C1698" s="282"/>
      <c r="D1698" s="283"/>
      <c r="E1698" s="284" t="s">
        <v>3979</v>
      </c>
      <c r="F1698" s="284"/>
      <c r="G1698" s="284"/>
      <c r="H1698" s="285" t="s">
        <v>367</v>
      </c>
      <c r="I1698" s="290">
        <v>0.13</v>
      </c>
      <c r="J1698" s="287">
        <v>137925.38</v>
      </c>
      <c r="K1698" s="287">
        <v>17930.3</v>
      </c>
      <c r="L1698" s="287" t="s">
        <v>200</v>
      </c>
      <c r="M1698" s="287">
        <v>3586.06</v>
      </c>
      <c r="N1698" s="287">
        <v>21516.36</v>
      </c>
      <c r="O1698" s="288"/>
      <c r="AU1698" s="114"/>
      <c r="AV1698" s="115"/>
      <c r="AW1698" s="112" t="s">
        <v>4210</v>
      </c>
      <c r="AX1698" s="112" t="s">
        <v>3979</v>
      </c>
      <c r="AY1698" s="114"/>
      <c r="BA1698" s="114"/>
    </row>
    <row r="1699" spans="1:53" ht="15.75" x14ac:dyDescent="0.25">
      <c r="A1699" s="280" t="s">
        <v>4211</v>
      </c>
      <c r="B1699" s="281" t="s">
        <v>4212</v>
      </c>
      <c r="C1699" s="282"/>
      <c r="D1699" s="283"/>
      <c r="E1699" s="284" t="s">
        <v>4177</v>
      </c>
      <c r="F1699" s="284"/>
      <c r="G1699" s="284"/>
      <c r="H1699" s="285" t="s">
        <v>199</v>
      </c>
      <c r="I1699" s="290">
        <v>0.82</v>
      </c>
      <c r="J1699" s="287">
        <v>7182.56</v>
      </c>
      <c r="K1699" s="287">
        <v>5889.7</v>
      </c>
      <c r="L1699" s="287" t="s">
        <v>200</v>
      </c>
      <c r="M1699" s="287">
        <v>1177.94</v>
      </c>
      <c r="N1699" s="287">
        <v>7067.64</v>
      </c>
      <c r="O1699" s="288"/>
      <c r="AU1699" s="114"/>
      <c r="AV1699" s="115"/>
      <c r="AW1699" s="112" t="s">
        <v>4212</v>
      </c>
      <c r="AX1699" s="112" t="s">
        <v>4177</v>
      </c>
      <c r="AY1699" s="114"/>
      <c r="BA1699" s="114"/>
    </row>
    <row r="1700" spans="1:53" ht="30.75" x14ac:dyDescent="0.25">
      <c r="A1700" s="280" t="s">
        <v>4213</v>
      </c>
      <c r="B1700" s="281" t="s">
        <v>4214</v>
      </c>
      <c r="C1700" s="282"/>
      <c r="D1700" s="283"/>
      <c r="E1700" s="284" t="s">
        <v>4180</v>
      </c>
      <c r="F1700" s="284"/>
      <c r="G1700" s="284"/>
      <c r="H1700" s="285" t="s">
        <v>526</v>
      </c>
      <c r="I1700" s="303">
        <v>11</v>
      </c>
      <c r="J1700" s="287">
        <v>3048.38</v>
      </c>
      <c r="K1700" s="287">
        <v>33532.18</v>
      </c>
      <c r="L1700" s="287" t="s">
        <v>200</v>
      </c>
      <c r="M1700" s="287">
        <v>6706.44</v>
      </c>
      <c r="N1700" s="287">
        <v>40238.620000000003</v>
      </c>
      <c r="O1700" s="288"/>
      <c r="AU1700" s="114"/>
      <c r="AV1700" s="115"/>
      <c r="AW1700" s="112" t="s">
        <v>4214</v>
      </c>
      <c r="AX1700" s="112" t="s">
        <v>4180</v>
      </c>
      <c r="AY1700" s="114"/>
      <c r="BA1700" s="114"/>
    </row>
    <row r="1701" spans="1:53" ht="30.75" x14ac:dyDescent="0.25">
      <c r="A1701" s="280" t="s">
        <v>4215</v>
      </c>
      <c r="B1701" s="281" t="s">
        <v>4216</v>
      </c>
      <c r="C1701" s="282"/>
      <c r="D1701" s="283"/>
      <c r="E1701" s="284" t="s">
        <v>4217</v>
      </c>
      <c r="F1701" s="284"/>
      <c r="G1701" s="284"/>
      <c r="H1701" s="285" t="s">
        <v>1067</v>
      </c>
      <c r="I1701" s="303">
        <v>1</v>
      </c>
      <c r="J1701" s="287">
        <v>11483.38</v>
      </c>
      <c r="K1701" s="287">
        <v>11483.38</v>
      </c>
      <c r="L1701" s="287" t="s">
        <v>200</v>
      </c>
      <c r="M1701" s="287">
        <v>2296.6799999999998</v>
      </c>
      <c r="N1701" s="287">
        <v>13780.06</v>
      </c>
      <c r="O1701" s="288"/>
      <c r="AU1701" s="114"/>
      <c r="AV1701" s="115"/>
      <c r="AW1701" s="112" t="s">
        <v>4216</v>
      </c>
      <c r="AX1701" s="112" t="s">
        <v>4217</v>
      </c>
      <c r="AY1701" s="114"/>
      <c r="BA1701" s="114"/>
    </row>
    <row r="1702" spans="1:53" ht="15.75" x14ac:dyDescent="0.25">
      <c r="A1702" s="280" t="s">
        <v>4218</v>
      </c>
      <c r="B1702" s="281" t="s">
        <v>4219</v>
      </c>
      <c r="C1702" s="282"/>
      <c r="D1702" s="283"/>
      <c r="E1702" s="284" t="s">
        <v>4187</v>
      </c>
      <c r="F1702" s="284"/>
      <c r="G1702" s="284"/>
      <c r="H1702" s="285" t="s">
        <v>526</v>
      </c>
      <c r="I1702" s="303">
        <v>10</v>
      </c>
      <c r="J1702" s="287">
        <v>5521.59</v>
      </c>
      <c r="K1702" s="287">
        <v>55215.9</v>
      </c>
      <c r="L1702" s="287" t="s">
        <v>200</v>
      </c>
      <c r="M1702" s="287">
        <v>11043.18</v>
      </c>
      <c r="N1702" s="287">
        <v>66259.08</v>
      </c>
      <c r="O1702" s="288"/>
      <c r="AU1702" s="114"/>
      <c r="AV1702" s="115"/>
      <c r="AW1702" s="112" t="s">
        <v>4219</v>
      </c>
      <c r="AX1702" s="112" t="s">
        <v>4187</v>
      </c>
      <c r="AY1702" s="114"/>
      <c r="BA1702" s="114"/>
    </row>
    <row r="1703" spans="1:53" ht="15.75" x14ac:dyDescent="0.25">
      <c r="A1703" s="280" t="s">
        <v>4220</v>
      </c>
      <c r="B1703" s="281" t="s">
        <v>4221</v>
      </c>
      <c r="C1703" s="282"/>
      <c r="D1703" s="283"/>
      <c r="E1703" s="284" t="s">
        <v>4190</v>
      </c>
      <c r="F1703" s="284"/>
      <c r="G1703" s="284"/>
      <c r="H1703" s="285" t="s">
        <v>526</v>
      </c>
      <c r="I1703" s="303">
        <v>38</v>
      </c>
      <c r="J1703" s="287">
        <v>123.08</v>
      </c>
      <c r="K1703" s="287">
        <v>4677.04</v>
      </c>
      <c r="L1703" s="287" t="s">
        <v>200</v>
      </c>
      <c r="M1703" s="287">
        <v>935.41</v>
      </c>
      <c r="N1703" s="287">
        <v>5612.45</v>
      </c>
      <c r="O1703" s="288"/>
      <c r="AU1703" s="114"/>
      <c r="AV1703" s="115"/>
      <c r="AW1703" s="112" t="s">
        <v>4221</v>
      </c>
      <c r="AX1703" s="112" t="s">
        <v>4190</v>
      </c>
      <c r="AY1703" s="114"/>
      <c r="BA1703" s="114"/>
    </row>
    <row r="1704" spans="1:53" ht="15.75" x14ac:dyDescent="0.25">
      <c r="A1704" s="280" t="s">
        <v>4222</v>
      </c>
      <c r="B1704" s="281" t="s">
        <v>4223</v>
      </c>
      <c r="C1704" s="282"/>
      <c r="D1704" s="283"/>
      <c r="E1704" s="284" t="s">
        <v>4193</v>
      </c>
      <c r="F1704" s="284"/>
      <c r="G1704" s="284"/>
      <c r="H1704" s="285" t="s">
        <v>526</v>
      </c>
      <c r="I1704" s="303">
        <v>8</v>
      </c>
      <c r="J1704" s="287">
        <v>69.02</v>
      </c>
      <c r="K1704" s="287">
        <v>552.16</v>
      </c>
      <c r="L1704" s="287" t="s">
        <v>200</v>
      </c>
      <c r="M1704" s="287">
        <v>110.43</v>
      </c>
      <c r="N1704" s="287">
        <v>662.59</v>
      </c>
      <c r="O1704" s="288"/>
      <c r="AU1704" s="114"/>
      <c r="AV1704" s="115"/>
      <c r="AW1704" s="112" t="s">
        <v>4223</v>
      </c>
      <c r="AX1704" s="112" t="s">
        <v>4193</v>
      </c>
      <c r="AY1704" s="114"/>
      <c r="BA1704" s="114"/>
    </row>
    <row r="1705" spans="1:53" ht="30.75" x14ac:dyDescent="0.25">
      <c r="A1705" s="280" t="s">
        <v>4224</v>
      </c>
      <c r="B1705" s="281" t="s">
        <v>4225</v>
      </c>
      <c r="C1705" s="282"/>
      <c r="D1705" s="283"/>
      <c r="E1705" s="284" t="s">
        <v>4204</v>
      </c>
      <c r="F1705" s="284"/>
      <c r="G1705" s="284"/>
      <c r="H1705" s="285" t="s">
        <v>1067</v>
      </c>
      <c r="I1705" s="286">
        <v>0.1</v>
      </c>
      <c r="J1705" s="287">
        <v>4985.5</v>
      </c>
      <c r="K1705" s="287">
        <v>498.55</v>
      </c>
      <c r="L1705" s="287" t="s">
        <v>200</v>
      </c>
      <c r="M1705" s="287">
        <v>99.71</v>
      </c>
      <c r="N1705" s="287">
        <v>598.26</v>
      </c>
      <c r="O1705" s="288"/>
      <c r="AU1705" s="114"/>
      <c r="AV1705" s="115"/>
      <c r="AW1705" s="112" t="s">
        <v>4225</v>
      </c>
      <c r="AX1705" s="112" t="s">
        <v>4204</v>
      </c>
      <c r="AY1705" s="114"/>
      <c r="BA1705" s="114"/>
    </row>
    <row r="1706" spans="1:53" ht="15.75" x14ac:dyDescent="0.25">
      <c r="A1706" s="280" t="s">
        <v>4226</v>
      </c>
      <c r="B1706" s="281" t="s">
        <v>4227</v>
      </c>
      <c r="C1706" s="282"/>
      <c r="D1706" s="283"/>
      <c r="E1706" s="284" t="s">
        <v>4207</v>
      </c>
      <c r="F1706" s="284"/>
      <c r="G1706" s="284"/>
      <c r="H1706" s="285" t="s">
        <v>526</v>
      </c>
      <c r="I1706" s="303">
        <v>1</v>
      </c>
      <c r="J1706" s="287">
        <v>55676.04</v>
      </c>
      <c r="K1706" s="287">
        <v>55676.04</v>
      </c>
      <c r="L1706" s="287" t="s">
        <v>200</v>
      </c>
      <c r="M1706" s="287">
        <v>11135.21</v>
      </c>
      <c r="N1706" s="287">
        <v>66811.25</v>
      </c>
      <c r="O1706" s="288"/>
      <c r="AU1706" s="114"/>
      <c r="AV1706" s="115"/>
      <c r="AW1706" s="112" t="s">
        <v>4227</v>
      </c>
      <c r="AX1706" s="112" t="s">
        <v>4207</v>
      </c>
      <c r="AY1706" s="114"/>
      <c r="BA1706" s="114"/>
    </row>
    <row r="1707" spans="1:53" ht="15.75" x14ac:dyDescent="0.25">
      <c r="A1707" s="293"/>
      <c r="B1707" s="294" t="s">
        <v>4228</v>
      </c>
      <c r="C1707" s="295"/>
      <c r="D1707" s="295"/>
      <c r="E1707" s="295"/>
      <c r="F1707" s="295"/>
      <c r="G1707" s="295"/>
      <c r="H1707" s="295"/>
      <c r="I1707" s="295"/>
      <c r="J1707" s="296"/>
      <c r="K1707" s="297">
        <v>3188225.86</v>
      </c>
      <c r="L1707" s="297" t="s">
        <v>200</v>
      </c>
      <c r="M1707" s="297">
        <v>637645.16</v>
      </c>
      <c r="N1707" s="297">
        <v>3825871.02</v>
      </c>
      <c r="O1707" s="298"/>
      <c r="AU1707" s="114"/>
      <c r="AV1707" s="115"/>
      <c r="AY1707" s="114" t="s">
        <v>4228</v>
      </c>
      <c r="BA1707" s="114"/>
    </row>
    <row r="1708" spans="1:53" ht="15.75" x14ac:dyDescent="0.25">
      <c r="A1708" s="293"/>
      <c r="B1708" s="299" t="s">
        <v>4229</v>
      </c>
      <c r="C1708" s="300"/>
      <c r="D1708" s="300"/>
      <c r="E1708" s="300"/>
      <c r="F1708" s="300"/>
      <c r="G1708" s="300"/>
      <c r="H1708" s="300"/>
      <c r="I1708" s="300"/>
      <c r="J1708" s="301"/>
      <c r="K1708" s="302">
        <v>637645.16</v>
      </c>
      <c r="L1708" s="302"/>
      <c r="M1708" s="302"/>
      <c r="N1708" s="302"/>
      <c r="O1708" s="298"/>
      <c r="AU1708" s="114"/>
      <c r="AV1708" s="115"/>
      <c r="AY1708" s="114"/>
      <c r="AZ1708" s="112" t="s">
        <v>4229</v>
      </c>
      <c r="BA1708" s="114"/>
    </row>
    <row r="1709" spans="1:53" ht="15.75" x14ac:dyDescent="0.25">
      <c r="A1709" s="293"/>
      <c r="B1709" s="294" t="s">
        <v>192</v>
      </c>
      <c r="C1709" s="295"/>
      <c r="D1709" s="295"/>
      <c r="E1709" s="295"/>
      <c r="F1709" s="295"/>
      <c r="G1709" s="295"/>
      <c r="H1709" s="295"/>
      <c r="I1709" s="295"/>
      <c r="J1709" s="296"/>
      <c r="K1709" s="297">
        <v>3825871.02</v>
      </c>
      <c r="L1709" s="297"/>
      <c r="M1709" s="297"/>
      <c r="N1709" s="297"/>
      <c r="O1709" s="298"/>
      <c r="AU1709" s="114"/>
      <c r="AV1709" s="115"/>
      <c r="AY1709" s="114"/>
      <c r="BA1709" s="114" t="s">
        <v>192</v>
      </c>
    </row>
    <row r="1710" spans="1:53" ht="15.75" x14ac:dyDescent="0.25">
      <c r="A1710" s="278" t="s">
        <v>4230</v>
      </c>
      <c r="B1710" s="278"/>
      <c r="C1710" s="278"/>
      <c r="D1710" s="278"/>
      <c r="E1710" s="278"/>
      <c r="F1710" s="278"/>
      <c r="G1710" s="278"/>
      <c r="H1710" s="278"/>
      <c r="I1710" s="278"/>
      <c r="J1710" s="278"/>
      <c r="K1710" s="278"/>
      <c r="L1710" s="278"/>
      <c r="M1710" s="278"/>
      <c r="N1710" s="278"/>
      <c r="O1710" s="278"/>
      <c r="AU1710" s="114" t="s">
        <v>4230</v>
      </c>
      <c r="AV1710" s="115"/>
      <c r="AY1710" s="114"/>
      <c r="BA1710" s="114"/>
    </row>
    <row r="1711" spans="1:53" ht="15.75" x14ac:dyDescent="0.25">
      <c r="A1711" s="279" t="s">
        <v>4231</v>
      </c>
      <c r="B1711" s="279"/>
      <c r="C1711" s="279"/>
      <c r="D1711" s="279"/>
      <c r="E1711" s="279"/>
      <c r="F1711" s="279"/>
      <c r="G1711" s="279"/>
      <c r="H1711" s="279"/>
      <c r="I1711" s="279"/>
      <c r="J1711" s="279"/>
      <c r="K1711" s="279"/>
      <c r="L1711" s="279"/>
      <c r="M1711" s="279"/>
      <c r="N1711" s="279"/>
      <c r="O1711" s="279"/>
      <c r="AU1711" s="114"/>
      <c r="AV1711" s="115" t="s">
        <v>4231</v>
      </c>
      <c r="AY1711" s="114"/>
      <c r="BA1711" s="114"/>
    </row>
    <row r="1712" spans="1:53" ht="30.75" x14ac:dyDescent="0.25">
      <c r="A1712" s="280" t="s">
        <v>4232</v>
      </c>
      <c r="B1712" s="281" t="s">
        <v>4233</v>
      </c>
      <c r="C1712" s="282"/>
      <c r="D1712" s="283"/>
      <c r="E1712" s="284" t="s">
        <v>4234</v>
      </c>
      <c r="F1712" s="284"/>
      <c r="G1712" s="284"/>
      <c r="H1712" s="285" t="s">
        <v>4235</v>
      </c>
      <c r="I1712" s="303">
        <v>21</v>
      </c>
      <c r="J1712" s="287">
        <v>11944.99</v>
      </c>
      <c r="K1712" s="287">
        <v>250844.79</v>
      </c>
      <c r="L1712" s="287" t="s">
        <v>200</v>
      </c>
      <c r="M1712" s="287">
        <v>50168.959999999999</v>
      </c>
      <c r="N1712" s="287">
        <v>301013.75</v>
      </c>
      <c r="O1712" s="288"/>
      <c r="AU1712" s="114"/>
      <c r="AV1712" s="115"/>
      <c r="AW1712" s="112" t="s">
        <v>4233</v>
      </c>
      <c r="AX1712" s="112" t="s">
        <v>4234</v>
      </c>
      <c r="AY1712" s="114"/>
      <c r="BA1712" s="114"/>
    </row>
    <row r="1713" spans="1:53" ht="30.75" x14ac:dyDescent="0.25">
      <c r="A1713" s="280" t="s">
        <v>4236</v>
      </c>
      <c r="B1713" s="281" t="s">
        <v>4237</v>
      </c>
      <c r="C1713" s="282"/>
      <c r="D1713" s="283"/>
      <c r="E1713" s="284" t="s">
        <v>4238</v>
      </c>
      <c r="F1713" s="284"/>
      <c r="G1713" s="284"/>
      <c r="H1713" s="285" t="s">
        <v>4235</v>
      </c>
      <c r="I1713" s="303">
        <v>4</v>
      </c>
      <c r="J1713" s="287">
        <v>16738.080000000002</v>
      </c>
      <c r="K1713" s="287">
        <v>66952.320000000007</v>
      </c>
      <c r="L1713" s="287" t="s">
        <v>200</v>
      </c>
      <c r="M1713" s="287">
        <v>13390.46</v>
      </c>
      <c r="N1713" s="287">
        <v>80342.78</v>
      </c>
      <c r="O1713" s="288"/>
      <c r="AU1713" s="114"/>
      <c r="AV1713" s="115"/>
      <c r="AW1713" s="112" t="s">
        <v>4237</v>
      </c>
      <c r="AX1713" s="112" t="s">
        <v>4238</v>
      </c>
      <c r="AY1713" s="114"/>
      <c r="BA1713" s="114"/>
    </row>
    <row r="1714" spans="1:53" ht="15.75" x14ac:dyDescent="0.25">
      <c r="A1714" s="279" t="s">
        <v>4239</v>
      </c>
      <c r="B1714" s="279"/>
      <c r="C1714" s="279"/>
      <c r="D1714" s="279"/>
      <c r="E1714" s="279"/>
      <c r="F1714" s="279"/>
      <c r="G1714" s="279"/>
      <c r="H1714" s="279"/>
      <c r="I1714" s="279"/>
      <c r="J1714" s="279"/>
      <c r="K1714" s="279"/>
      <c r="L1714" s="279"/>
      <c r="M1714" s="279"/>
      <c r="N1714" s="279"/>
      <c r="O1714" s="279"/>
      <c r="AU1714" s="114"/>
      <c r="AV1714" s="115" t="s">
        <v>4239</v>
      </c>
      <c r="AY1714" s="114"/>
      <c r="BA1714" s="114"/>
    </row>
    <row r="1715" spans="1:53" ht="30.75" x14ac:dyDescent="0.25">
      <c r="A1715" s="280" t="s">
        <v>4240</v>
      </c>
      <c r="B1715" s="281" t="s">
        <v>4241</v>
      </c>
      <c r="C1715" s="282"/>
      <c r="D1715" s="283"/>
      <c r="E1715" s="284" t="s">
        <v>4242</v>
      </c>
      <c r="F1715" s="284"/>
      <c r="G1715" s="284"/>
      <c r="H1715" s="285" t="s">
        <v>526</v>
      </c>
      <c r="I1715" s="303">
        <v>5</v>
      </c>
      <c r="J1715" s="287">
        <v>343274.16</v>
      </c>
      <c r="K1715" s="287">
        <v>1716370.8</v>
      </c>
      <c r="L1715" s="287" t="s">
        <v>200</v>
      </c>
      <c r="M1715" s="287">
        <v>343274.16</v>
      </c>
      <c r="N1715" s="287">
        <v>2059644.96</v>
      </c>
      <c r="O1715" s="288"/>
      <c r="AU1715" s="114"/>
      <c r="AV1715" s="115"/>
      <c r="AW1715" s="112" t="s">
        <v>4241</v>
      </c>
      <c r="AX1715" s="112" t="s">
        <v>4242</v>
      </c>
      <c r="AY1715" s="114"/>
      <c r="BA1715" s="114"/>
    </row>
    <row r="1716" spans="1:53" ht="15.75" x14ac:dyDescent="0.25">
      <c r="A1716" s="280" t="s">
        <v>4243</v>
      </c>
      <c r="B1716" s="281" t="s">
        <v>4244</v>
      </c>
      <c r="C1716" s="282"/>
      <c r="D1716" s="283"/>
      <c r="E1716" s="284" t="s">
        <v>4245</v>
      </c>
      <c r="F1716" s="284"/>
      <c r="G1716" s="284"/>
      <c r="H1716" s="285" t="s">
        <v>526</v>
      </c>
      <c r="I1716" s="303">
        <v>1</v>
      </c>
      <c r="J1716" s="287">
        <v>42145.2</v>
      </c>
      <c r="K1716" s="287">
        <v>42145.2</v>
      </c>
      <c r="L1716" s="287" t="s">
        <v>200</v>
      </c>
      <c r="M1716" s="287">
        <v>8429.0400000000009</v>
      </c>
      <c r="N1716" s="287">
        <v>50574.239999999998</v>
      </c>
      <c r="O1716" s="288"/>
      <c r="AU1716" s="114"/>
      <c r="AV1716" s="115"/>
      <c r="AW1716" s="112" t="s">
        <v>4244</v>
      </c>
      <c r="AX1716" s="112" t="s">
        <v>4245</v>
      </c>
      <c r="AY1716" s="114"/>
      <c r="BA1716" s="114"/>
    </row>
    <row r="1717" spans="1:53" ht="60.75" x14ac:dyDescent="0.25">
      <c r="A1717" s="280" t="s">
        <v>4246</v>
      </c>
      <c r="B1717" s="281" t="s">
        <v>4247</v>
      </c>
      <c r="C1717" s="282"/>
      <c r="D1717" s="283"/>
      <c r="E1717" s="284" t="s">
        <v>4248</v>
      </c>
      <c r="F1717" s="284"/>
      <c r="G1717" s="284"/>
      <c r="H1717" s="285" t="s">
        <v>4249</v>
      </c>
      <c r="I1717" s="303">
        <v>1</v>
      </c>
      <c r="J1717" s="287">
        <v>45156.15</v>
      </c>
      <c r="K1717" s="287">
        <v>45156.15</v>
      </c>
      <c r="L1717" s="287" t="s">
        <v>200</v>
      </c>
      <c r="M1717" s="287">
        <v>9031.23</v>
      </c>
      <c r="N1717" s="287">
        <v>54187.38</v>
      </c>
      <c r="O1717" s="288"/>
      <c r="AU1717" s="114"/>
      <c r="AV1717" s="115"/>
      <c r="AW1717" s="112" t="s">
        <v>4247</v>
      </c>
      <c r="AX1717" s="112" t="s">
        <v>4248</v>
      </c>
      <c r="AY1717" s="114"/>
      <c r="BA1717" s="114"/>
    </row>
    <row r="1718" spans="1:53" ht="60.75" x14ac:dyDescent="0.25">
      <c r="A1718" s="280" t="s">
        <v>4250</v>
      </c>
      <c r="B1718" s="281" t="s">
        <v>4251</v>
      </c>
      <c r="C1718" s="282"/>
      <c r="D1718" s="283"/>
      <c r="E1718" s="284" t="s">
        <v>4252</v>
      </c>
      <c r="F1718" s="284"/>
      <c r="G1718" s="284"/>
      <c r="H1718" s="285" t="s">
        <v>4249</v>
      </c>
      <c r="I1718" s="303">
        <v>1</v>
      </c>
      <c r="J1718" s="287">
        <v>75490.95</v>
      </c>
      <c r="K1718" s="287">
        <v>75490.95</v>
      </c>
      <c r="L1718" s="287" t="s">
        <v>200</v>
      </c>
      <c r="M1718" s="287">
        <v>15098.19</v>
      </c>
      <c r="N1718" s="287">
        <v>90589.14</v>
      </c>
      <c r="O1718" s="288"/>
      <c r="AU1718" s="114"/>
      <c r="AV1718" s="115"/>
      <c r="AW1718" s="112" t="s">
        <v>4251</v>
      </c>
      <c r="AX1718" s="112" t="s">
        <v>4252</v>
      </c>
      <c r="AY1718" s="114"/>
      <c r="BA1718" s="114"/>
    </row>
    <row r="1719" spans="1:53" ht="45.75" x14ac:dyDescent="0.25">
      <c r="A1719" s="280" t="s">
        <v>4253</v>
      </c>
      <c r="B1719" s="281" t="s">
        <v>4254</v>
      </c>
      <c r="C1719" s="282"/>
      <c r="D1719" s="283"/>
      <c r="E1719" s="284" t="s">
        <v>4255</v>
      </c>
      <c r="F1719" s="284"/>
      <c r="G1719" s="284"/>
      <c r="H1719" s="285" t="s">
        <v>4249</v>
      </c>
      <c r="I1719" s="303">
        <v>1</v>
      </c>
      <c r="J1719" s="287">
        <v>62671.360000000001</v>
      </c>
      <c r="K1719" s="287">
        <v>62671.360000000001</v>
      </c>
      <c r="L1719" s="287" t="s">
        <v>200</v>
      </c>
      <c r="M1719" s="287">
        <v>12534.27</v>
      </c>
      <c r="N1719" s="287">
        <v>75205.63</v>
      </c>
      <c r="O1719" s="288"/>
      <c r="AU1719" s="114"/>
      <c r="AV1719" s="115"/>
      <c r="AW1719" s="112" t="s">
        <v>4254</v>
      </c>
      <c r="AX1719" s="112" t="s">
        <v>4255</v>
      </c>
      <c r="AY1719" s="114"/>
      <c r="BA1719" s="114"/>
    </row>
    <row r="1720" spans="1:53" ht="60.75" x14ac:dyDescent="0.25">
      <c r="A1720" s="280" t="s">
        <v>4256</v>
      </c>
      <c r="B1720" s="281" t="s">
        <v>4257</v>
      </c>
      <c r="C1720" s="282"/>
      <c r="D1720" s="283"/>
      <c r="E1720" s="284" t="s">
        <v>4258</v>
      </c>
      <c r="F1720" s="284"/>
      <c r="G1720" s="284"/>
      <c r="H1720" s="285" t="s">
        <v>4249</v>
      </c>
      <c r="I1720" s="303">
        <v>1</v>
      </c>
      <c r="J1720" s="287">
        <v>42730.09</v>
      </c>
      <c r="K1720" s="287">
        <v>42730.09</v>
      </c>
      <c r="L1720" s="287" t="s">
        <v>200</v>
      </c>
      <c r="M1720" s="287">
        <v>8546.02</v>
      </c>
      <c r="N1720" s="287">
        <v>51276.11</v>
      </c>
      <c r="O1720" s="288"/>
      <c r="AU1720" s="114"/>
      <c r="AV1720" s="115"/>
      <c r="AW1720" s="112" t="s">
        <v>4257</v>
      </c>
      <c r="AX1720" s="112" t="s">
        <v>4258</v>
      </c>
      <c r="AY1720" s="114"/>
      <c r="BA1720" s="114"/>
    </row>
    <row r="1721" spans="1:53" ht="30.75" x14ac:dyDescent="0.25">
      <c r="A1721" s="280" t="s">
        <v>4259</v>
      </c>
      <c r="B1721" s="281" t="s">
        <v>4260</v>
      </c>
      <c r="C1721" s="282"/>
      <c r="D1721" s="283"/>
      <c r="E1721" s="284" t="s">
        <v>4261</v>
      </c>
      <c r="F1721" s="284"/>
      <c r="G1721" s="284"/>
      <c r="H1721" s="285" t="s">
        <v>577</v>
      </c>
      <c r="I1721" s="303">
        <v>1</v>
      </c>
      <c r="J1721" s="287">
        <v>196842.35</v>
      </c>
      <c r="K1721" s="287">
        <v>196842.35</v>
      </c>
      <c r="L1721" s="287" t="s">
        <v>200</v>
      </c>
      <c r="M1721" s="287">
        <v>39368.47</v>
      </c>
      <c r="N1721" s="287">
        <v>236210.82</v>
      </c>
      <c r="O1721" s="288"/>
      <c r="AU1721" s="114"/>
      <c r="AV1721" s="115"/>
      <c r="AW1721" s="112" t="s">
        <v>4260</v>
      </c>
      <c r="AX1721" s="112" t="s">
        <v>4261</v>
      </c>
      <c r="AY1721" s="114"/>
      <c r="BA1721" s="114"/>
    </row>
    <row r="1722" spans="1:53" ht="15.75" x14ac:dyDescent="0.25">
      <c r="A1722" s="279" t="s">
        <v>4262</v>
      </c>
      <c r="B1722" s="279"/>
      <c r="C1722" s="279"/>
      <c r="D1722" s="279"/>
      <c r="E1722" s="279"/>
      <c r="F1722" s="279"/>
      <c r="G1722" s="279"/>
      <c r="H1722" s="279"/>
      <c r="I1722" s="279"/>
      <c r="J1722" s="279"/>
      <c r="K1722" s="279"/>
      <c r="L1722" s="279"/>
      <c r="M1722" s="279"/>
      <c r="N1722" s="279"/>
      <c r="O1722" s="279"/>
      <c r="AU1722" s="114"/>
      <c r="AV1722" s="115" t="s">
        <v>4262</v>
      </c>
      <c r="AY1722" s="114"/>
      <c r="BA1722" s="114"/>
    </row>
    <row r="1723" spans="1:53" ht="45.75" x14ac:dyDescent="0.25">
      <c r="A1723" s="280" t="s">
        <v>4263</v>
      </c>
      <c r="B1723" s="281" t="s">
        <v>4264</v>
      </c>
      <c r="C1723" s="282"/>
      <c r="D1723" s="283"/>
      <c r="E1723" s="284" t="s">
        <v>4265</v>
      </c>
      <c r="F1723" s="284"/>
      <c r="G1723" s="284"/>
      <c r="H1723" s="285" t="s">
        <v>4266</v>
      </c>
      <c r="I1723" s="303">
        <v>1</v>
      </c>
      <c r="J1723" s="287">
        <v>1018797.38</v>
      </c>
      <c r="K1723" s="287">
        <v>1018797.38</v>
      </c>
      <c r="L1723" s="287" t="s">
        <v>200</v>
      </c>
      <c r="M1723" s="287">
        <v>203759.48</v>
      </c>
      <c r="N1723" s="287">
        <v>1222556.8600000001</v>
      </c>
      <c r="O1723" s="288"/>
      <c r="AU1723" s="114"/>
      <c r="AV1723" s="115"/>
      <c r="AW1723" s="112" t="s">
        <v>4264</v>
      </c>
      <c r="AX1723" s="112" t="s">
        <v>4265</v>
      </c>
      <c r="AY1723" s="114"/>
      <c r="BA1723" s="114"/>
    </row>
    <row r="1724" spans="1:53" ht="30.75" x14ac:dyDescent="0.25">
      <c r="A1724" s="280" t="s">
        <v>4267</v>
      </c>
      <c r="B1724" s="281" t="s">
        <v>4268</v>
      </c>
      <c r="C1724" s="282"/>
      <c r="D1724" s="283"/>
      <c r="E1724" s="284" t="s">
        <v>4269</v>
      </c>
      <c r="F1724" s="284"/>
      <c r="G1724" s="284"/>
      <c r="H1724" s="285" t="s">
        <v>4270</v>
      </c>
      <c r="I1724" s="303">
        <v>-8</v>
      </c>
      <c r="J1724" s="287">
        <v>20419.060000000001</v>
      </c>
      <c r="K1724" s="287">
        <v>-163352.48000000001</v>
      </c>
      <c r="L1724" s="287" t="s">
        <v>200</v>
      </c>
      <c r="M1724" s="287">
        <v>-32670.5</v>
      </c>
      <c r="N1724" s="287">
        <v>-196022.98</v>
      </c>
      <c r="O1724" s="288"/>
      <c r="AU1724" s="114"/>
      <c r="AV1724" s="115"/>
      <c r="AW1724" s="112" t="s">
        <v>4268</v>
      </c>
      <c r="AX1724" s="112" t="s">
        <v>4269</v>
      </c>
      <c r="AY1724" s="114"/>
      <c r="BA1724" s="114"/>
    </row>
    <row r="1725" spans="1:53" ht="15.75" x14ac:dyDescent="0.25">
      <c r="A1725" s="279" t="s">
        <v>4271</v>
      </c>
      <c r="B1725" s="279"/>
      <c r="C1725" s="279"/>
      <c r="D1725" s="279"/>
      <c r="E1725" s="279"/>
      <c r="F1725" s="279"/>
      <c r="G1725" s="279"/>
      <c r="H1725" s="279"/>
      <c r="I1725" s="279"/>
      <c r="J1725" s="279"/>
      <c r="K1725" s="279"/>
      <c r="L1725" s="279"/>
      <c r="M1725" s="279"/>
      <c r="N1725" s="279"/>
      <c r="O1725" s="279"/>
      <c r="AU1725" s="114"/>
      <c r="AV1725" s="115" t="s">
        <v>4271</v>
      </c>
      <c r="AY1725" s="114"/>
      <c r="BA1725" s="114"/>
    </row>
    <row r="1726" spans="1:53" ht="45.75" x14ac:dyDescent="0.25">
      <c r="A1726" s="280" t="s">
        <v>4272</v>
      </c>
      <c r="B1726" s="281" t="s">
        <v>4273</v>
      </c>
      <c r="C1726" s="282"/>
      <c r="D1726" s="283"/>
      <c r="E1726" s="284" t="s">
        <v>4274</v>
      </c>
      <c r="F1726" s="284"/>
      <c r="G1726" s="284"/>
      <c r="H1726" s="285" t="s">
        <v>4249</v>
      </c>
      <c r="I1726" s="303">
        <v>1</v>
      </c>
      <c r="J1726" s="287">
        <v>2291589.0699999998</v>
      </c>
      <c r="K1726" s="287">
        <v>2291589.0699999998</v>
      </c>
      <c r="L1726" s="287" t="s">
        <v>200</v>
      </c>
      <c r="M1726" s="287">
        <v>458317.81</v>
      </c>
      <c r="N1726" s="287">
        <v>2749906.88</v>
      </c>
      <c r="O1726" s="288"/>
      <c r="AU1726" s="114"/>
      <c r="AV1726" s="115"/>
      <c r="AW1726" s="112" t="s">
        <v>4273</v>
      </c>
      <c r="AX1726" s="112" t="s">
        <v>4274</v>
      </c>
      <c r="AY1726" s="114"/>
      <c r="BA1726" s="114"/>
    </row>
    <row r="1727" spans="1:53" ht="60.75" x14ac:dyDescent="0.25">
      <c r="A1727" s="280" t="s">
        <v>4275</v>
      </c>
      <c r="B1727" s="281" t="s">
        <v>4276</v>
      </c>
      <c r="C1727" s="282"/>
      <c r="D1727" s="283"/>
      <c r="E1727" s="284" t="s">
        <v>4277</v>
      </c>
      <c r="F1727" s="284"/>
      <c r="G1727" s="284"/>
      <c r="H1727" s="285" t="s">
        <v>4278</v>
      </c>
      <c r="I1727" s="303">
        <v>77</v>
      </c>
      <c r="J1727" s="287">
        <v>13225.98</v>
      </c>
      <c r="K1727" s="287">
        <v>1018400.46</v>
      </c>
      <c r="L1727" s="287" t="s">
        <v>200</v>
      </c>
      <c r="M1727" s="287">
        <v>203680.09</v>
      </c>
      <c r="N1727" s="287">
        <v>1222080.55</v>
      </c>
      <c r="O1727" s="288"/>
      <c r="AU1727" s="114"/>
      <c r="AV1727" s="115"/>
      <c r="AW1727" s="112" t="s">
        <v>4276</v>
      </c>
      <c r="AX1727" s="112" t="s">
        <v>4277</v>
      </c>
      <c r="AY1727" s="114"/>
      <c r="BA1727" s="114"/>
    </row>
    <row r="1728" spans="1:53" ht="15.75" x14ac:dyDescent="0.25">
      <c r="A1728" s="279" t="s">
        <v>4279</v>
      </c>
      <c r="B1728" s="279"/>
      <c r="C1728" s="279"/>
      <c r="D1728" s="279"/>
      <c r="E1728" s="279"/>
      <c r="F1728" s="279"/>
      <c r="G1728" s="279"/>
      <c r="H1728" s="279"/>
      <c r="I1728" s="279"/>
      <c r="J1728" s="279"/>
      <c r="K1728" s="279"/>
      <c r="L1728" s="279"/>
      <c r="M1728" s="279"/>
      <c r="N1728" s="279"/>
      <c r="O1728" s="279"/>
      <c r="AU1728" s="114"/>
      <c r="AV1728" s="115" t="s">
        <v>4279</v>
      </c>
      <c r="AY1728" s="114"/>
      <c r="BA1728" s="114"/>
    </row>
    <row r="1729" spans="1:64" ht="45.75" x14ac:dyDescent="0.25">
      <c r="A1729" s="280" t="s">
        <v>4280</v>
      </c>
      <c r="B1729" s="281" t="s">
        <v>4281</v>
      </c>
      <c r="C1729" s="282"/>
      <c r="D1729" s="283"/>
      <c r="E1729" s="284" t="s">
        <v>4282</v>
      </c>
      <c r="F1729" s="284"/>
      <c r="G1729" s="284"/>
      <c r="H1729" s="285" t="s">
        <v>4249</v>
      </c>
      <c r="I1729" s="303">
        <v>1</v>
      </c>
      <c r="J1729" s="287">
        <v>2291589.0699999998</v>
      </c>
      <c r="K1729" s="287">
        <v>2291589.0699999998</v>
      </c>
      <c r="L1729" s="287" t="s">
        <v>200</v>
      </c>
      <c r="M1729" s="287">
        <v>458317.81</v>
      </c>
      <c r="N1729" s="287">
        <v>2749906.88</v>
      </c>
      <c r="O1729" s="288"/>
      <c r="AU1729" s="114"/>
      <c r="AV1729" s="115"/>
      <c r="AW1729" s="112" t="s">
        <v>4281</v>
      </c>
      <c r="AX1729" s="112" t="s">
        <v>4282</v>
      </c>
      <c r="AY1729" s="114"/>
      <c r="BA1729" s="114"/>
    </row>
    <row r="1730" spans="1:64" ht="60.75" x14ac:dyDescent="0.25">
      <c r="A1730" s="280" t="s">
        <v>4283</v>
      </c>
      <c r="B1730" s="281" t="s">
        <v>4284</v>
      </c>
      <c r="C1730" s="282"/>
      <c r="D1730" s="283"/>
      <c r="E1730" s="284" t="s">
        <v>4277</v>
      </c>
      <c r="F1730" s="284"/>
      <c r="G1730" s="284"/>
      <c r="H1730" s="285" t="s">
        <v>4278</v>
      </c>
      <c r="I1730" s="303">
        <v>131</v>
      </c>
      <c r="J1730" s="287">
        <v>13225.98</v>
      </c>
      <c r="K1730" s="287">
        <v>1732603.38</v>
      </c>
      <c r="L1730" s="287" t="s">
        <v>200</v>
      </c>
      <c r="M1730" s="287">
        <v>346520.68</v>
      </c>
      <c r="N1730" s="287">
        <v>2079124.06</v>
      </c>
      <c r="O1730" s="288"/>
      <c r="AU1730" s="114"/>
      <c r="AV1730" s="115"/>
      <c r="AW1730" s="112" t="s">
        <v>4284</v>
      </c>
      <c r="AX1730" s="112" t="s">
        <v>4277</v>
      </c>
      <c r="AY1730" s="114"/>
      <c r="BA1730" s="114"/>
    </row>
    <row r="1731" spans="1:64" ht="15.75" x14ac:dyDescent="0.25">
      <c r="A1731" s="279" t="s">
        <v>4285</v>
      </c>
      <c r="B1731" s="279"/>
      <c r="C1731" s="279"/>
      <c r="D1731" s="279"/>
      <c r="E1731" s="279"/>
      <c r="F1731" s="279"/>
      <c r="G1731" s="279"/>
      <c r="H1731" s="279"/>
      <c r="I1731" s="279"/>
      <c r="J1731" s="279"/>
      <c r="K1731" s="279"/>
      <c r="L1731" s="279"/>
      <c r="M1731" s="279"/>
      <c r="N1731" s="279"/>
      <c r="O1731" s="279"/>
      <c r="AU1731" s="114"/>
      <c r="AV1731" s="115" t="s">
        <v>4285</v>
      </c>
      <c r="AY1731" s="114"/>
      <c r="BA1731" s="114"/>
    </row>
    <row r="1732" spans="1:64" ht="30.75" x14ac:dyDescent="0.25">
      <c r="A1732" s="280" t="s">
        <v>4286</v>
      </c>
      <c r="B1732" s="281" t="s">
        <v>4287</v>
      </c>
      <c r="C1732" s="282"/>
      <c r="D1732" s="283"/>
      <c r="E1732" s="284" t="s">
        <v>4288</v>
      </c>
      <c r="F1732" s="284"/>
      <c r="G1732" s="284"/>
      <c r="H1732" s="285" t="s">
        <v>4249</v>
      </c>
      <c r="I1732" s="303">
        <v>1</v>
      </c>
      <c r="J1732" s="287">
        <v>19202.61</v>
      </c>
      <c r="K1732" s="287">
        <v>19202.61</v>
      </c>
      <c r="L1732" s="287" t="s">
        <v>200</v>
      </c>
      <c r="M1732" s="287">
        <v>3840.52</v>
      </c>
      <c r="N1732" s="287">
        <v>23043.13</v>
      </c>
      <c r="O1732" s="288"/>
      <c r="AU1732" s="114"/>
      <c r="AV1732" s="115"/>
      <c r="AW1732" s="112" t="s">
        <v>4287</v>
      </c>
      <c r="AX1732" s="112" t="s">
        <v>4288</v>
      </c>
      <c r="AY1732" s="114"/>
      <c r="BA1732" s="114"/>
    </row>
    <row r="1733" spans="1:64" ht="45.75" x14ac:dyDescent="0.25">
      <c r="A1733" s="280" t="s">
        <v>4289</v>
      </c>
      <c r="B1733" s="281" t="s">
        <v>4290</v>
      </c>
      <c r="C1733" s="282"/>
      <c r="D1733" s="283"/>
      <c r="E1733" s="284" t="s">
        <v>4291</v>
      </c>
      <c r="F1733" s="284"/>
      <c r="G1733" s="284"/>
      <c r="H1733" s="285" t="s">
        <v>4292</v>
      </c>
      <c r="I1733" s="303">
        <v>18</v>
      </c>
      <c r="J1733" s="287">
        <v>601.37</v>
      </c>
      <c r="K1733" s="287">
        <v>10824.66</v>
      </c>
      <c r="L1733" s="287" t="s">
        <v>200</v>
      </c>
      <c r="M1733" s="287">
        <v>2164.9299999999998</v>
      </c>
      <c r="N1733" s="287">
        <v>12989.59</v>
      </c>
      <c r="O1733" s="288"/>
      <c r="AU1733" s="114"/>
      <c r="AV1733" s="115"/>
      <c r="AW1733" s="112" t="s">
        <v>4290</v>
      </c>
      <c r="AX1733" s="112" t="s">
        <v>4291</v>
      </c>
      <c r="AY1733" s="114"/>
      <c r="BA1733" s="114"/>
    </row>
    <row r="1734" spans="1:64" ht="15.75" x14ac:dyDescent="0.25">
      <c r="A1734" s="293"/>
      <c r="B1734" s="294" t="s">
        <v>4293</v>
      </c>
      <c r="C1734" s="295"/>
      <c r="D1734" s="295"/>
      <c r="E1734" s="295"/>
      <c r="F1734" s="295"/>
      <c r="G1734" s="295"/>
      <c r="H1734" s="295"/>
      <c r="I1734" s="295"/>
      <c r="J1734" s="296"/>
      <c r="K1734" s="297">
        <v>10718858.16</v>
      </c>
      <c r="L1734" s="297" t="s">
        <v>200</v>
      </c>
      <c r="M1734" s="297">
        <v>2143771.62</v>
      </c>
      <c r="N1734" s="297">
        <v>12862629.779999999</v>
      </c>
      <c r="O1734" s="298"/>
      <c r="AU1734" s="114"/>
      <c r="AV1734" s="115"/>
      <c r="AY1734" s="114" t="s">
        <v>4293</v>
      </c>
      <c r="BA1734" s="114"/>
    </row>
    <row r="1735" spans="1:64" ht="15.75" x14ac:dyDescent="0.25">
      <c r="A1735" s="293"/>
      <c r="B1735" s="299" t="s">
        <v>4294</v>
      </c>
      <c r="C1735" s="300"/>
      <c r="D1735" s="300"/>
      <c r="E1735" s="300"/>
      <c r="F1735" s="300"/>
      <c r="G1735" s="300"/>
      <c r="H1735" s="300"/>
      <c r="I1735" s="300"/>
      <c r="J1735" s="301"/>
      <c r="K1735" s="302">
        <v>2143771.62</v>
      </c>
      <c r="L1735" s="302"/>
      <c r="M1735" s="302"/>
      <c r="N1735" s="302"/>
      <c r="O1735" s="298"/>
      <c r="AU1735" s="114"/>
      <c r="AV1735" s="115"/>
      <c r="AY1735" s="114"/>
      <c r="AZ1735" s="112" t="s">
        <v>4294</v>
      </c>
      <c r="BA1735" s="114"/>
    </row>
    <row r="1736" spans="1:64" ht="15.75" x14ac:dyDescent="0.25">
      <c r="A1736" s="293"/>
      <c r="B1736" s="294" t="s">
        <v>192</v>
      </c>
      <c r="C1736" s="295"/>
      <c r="D1736" s="295"/>
      <c r="E1736" s="295"/>
      <c r="F1736" s="295"/>
      <c r="G1736" s="295"/>
      <c r="H1736" s="295"/>
      <c r="I1736" s="295"/>
      <c r="J1736" s="296"/>
      <c r="K1736" s="297">
        <v>12862629.779999999</v>
      </c>
      <c r="L1736" s="297"/>
      <c r="M1736" s="297"/>
      <c r="N1736" s="297"/>
      <c r="O1736" s="298"/>
      <c r="AU1736" s="114"/>
      <c r="AV1736" s="115"/>
      <c r="AY1736" s="114"/>
      <c r="BA1736" s="114" t="s">
        <v>192</v>
      </c>
    </row>
    <row r="1737" spans="1:64" ht="15.75" x14ac:dyDescent="0.25">
      <c r="A1737" s="293"/>
      <c r="B1737" s="294" t="s">
        <v>4295</v>
      </c>
      <c r="C1737" s="295"/>
      <c r="D1737" s="295"/>
      <c r="E1737" s="295"/>
      <c r="F1737" s="295"/>
      <c r="G1737" s="295"/>
      <c r="H1737" s="295"/>
      <c r="I1737" s="295"/>
      <c r="J1737" s="296"/>
      <c r="K1737" s="297">
        <v>150445959.33000001</v>
      </c>
      <c r="L1737" s="297" t="s">
        <v>200</v>
      </c>
      <c r="M1737" s="297">
        <v>30089191.870000001</v>
      </c>
      <c r="N1737" s="297">
        <v>180535151.19999999</v>
      </c>
      <c r="O1737" s="298"/>
      <c r="BB1737" s="114" t="s">
        <v>4295</v>
      </c>
      <c r="BC1737" s="114" t="s">
        <v>4</v>
      </c>
      <c r="BD1737" s="114" t="s">
        <v>4</v>
      </c>
      <c r="BE1737" s="114" t="s">
        <v>4</v>
      </c>
      <c r="BF1737" s="114" t="s">
        <v>4</v>
      </c>
      <c r="BG1737" s="114" t="s">
        <v>4</v>
      </c>
      <c r="BH1737" s="114" t="s">
        <v>4</v>
      </c>
      <c r="BI1737" s="114" t="s">
        <v>4</v>
      </c>
      <c r="BJ1737" s="114" t="s">
        <v>4</v>
      </c>
    </row>
    <row r="1738" spans="1:64" ht="15.75" x14ac:dyDescent="0.25">
      <c r="A1738" s="293"/>
      <c r="B1738" s="299" t="s">
        <v>1213</v>
      </c>
      <c r="C1738" s="300"/>
      <c r="D1738" s="300"/>
      <c r="E1738" s="300"/>
      <c r="F1738" s="300"/>
      <c r="G1738" s="300"/>
      <c r="H1738" s="300"/>
      <c r="I1738" s="300"/>
      <c r="J1738" s="301"/>
      <c r="K1738" s="302"/>
      <c r="L1738" s="302"/>
      <c r="M1738" s="302"/>
      <c r="N1738" s="302"/>
      <c r="O1738" s="298"/>
      <c r="BB1738" s="114"/>
      <c r="BC1738" s="114"/>
      <c r="BD1738" s="114"/>
      <c r="BE1738" s="114"/>
      <c r="BF1738" s="114"/>
      <c r="BG1738" s="114"/>
      <c r="BH1738" s="114"/>
      <c r="BI1738" s="114"/>
      <c r="BJ1738" s="114"/>
      <c r="BK1738" s="112" t="s">
        <v>1213</v>
      </c>
    </row>
    <row r="1739" spans="1:64" ht="15.75" x14ac:dyDescent="0.25">
      <c r="A1739" s="293"/>
      <c r="B1739" s="299" t="s">
        <v>1214</v>
      </c>
      <c r="C1739" s="300"/>
      <c r="D1739" s="300"/>
      <c r="E1739" s="300"/>
      <c r="F1739" s="300"/>
      <c r="G1739" s="300"/>
      <c r="H1739" s="300"/>
      <c r="I1739" s="300"/>
      <c r="J1739" s="301"/>
      <c r="K1739" s="302">
        <v>87715715.840000004</v>
      </c>
      <c r="L1739" s="302"/>
      <c r="M1739" s="302"/>
      <c r="N1739" s="302"/>
      <c r="O1739" s="298"/>
      <c r="BB1739" s="114"/>
      <c r="BC1739" s="114"/>
      <c r="BD1739" s="114"/>
      <c r="BE1739" s="114"/>
      <c r="BF1739" s="114"/>
      <c r="BG1739" s="114"/>
      <c r="BH1739" s="114"/>
      <c r="BI1739" s="114"/>
      <c r="BJ1739" s="114"/>
      <c r="BK1739" s="112" t="s">
        <v>1214</v>
      </c>
    </row>
    <row r="1740" spans="1:64" ht="15.75" x14ac:dyDescent="0.25">
      <c r="A1740" s="293"/>
      <c r="B1740" s="299" t="s">
        <v>1215</v>
      </c>
      <c r="C1740" s="300"/>
      <c r="D1740" s="300"/>
      <c r="E1740" s="300"/>
      <c r="F1740" s="300"/>
      <c r="G1740" s="300"/>
      <c r="H1740" s="300"/>
      <c r="I1740" s="300"/>
      <c r="J1740" s="301"/>
      <c r="K1740" s="302">
        <v>52011385.329999998</v>
      </c>
      <c r="L1740" s="302"/>
      <c r="M1740" s="302"/>
      <c r="N1740" s="302"/>
      <c r="O1740" s="298"/>
      <c r="BB1740" s="114"/>
      <c r="BC1740" s="114"/>
      <c r="BD1740" s="114"/>
      <c r="BE1740" s="114"/>
      <c r="BF1740" s="114"/>
      <c r="BG1740" s="114"/>
      <c r="BH1740" s="114"/>
      <c r="BI1740" s="114"/>
      <c r="BJ1740" s="114"/>
      <c r="BK1740" s="112" t="s">
        <v>1215</v>
      </c>
    </row>
    <row r="1741" spans="1:64" ht="15.75" x14ac:dyDescent="0.25">
      <c r="A1741" s="293"/>
      <c r="B1741" s="299" t="s">
        <v>4296</v>
      </c>
      <c r="C1741" s="300"/>
      <c r="D1741" s="300"/>
      <c r="E1741" s="300"/>
      <c r="F1741" s="300"/>
      <c r="G1741" s="300"/>
      <c r="H1741" s="300"/>
      <c r="I1741" s="300"/>
      <c r="J1741" s="301"/>
      <c r="K1741" s="302">
        <v>10718858.16</v>
      </c>
      <c r="L1741" s="302"/>
      <c r="M1741" s="302"/>
      <c r="N1741" s="302"/>
      <c r="O1741" s="298"/>
      <c r="BB1741" s="114"/>
      <c r="BC1741" s="114"/>
      <c r="BD1741" s="114"/>
      <c r="BE1741" s="114"/>
      <c r="BF1741" s="114"/>
      <c r="BG1741" s="114"/>
      <c r="BH1741" s="114"/>
      <c r="BI1741" s="114"/>
      <c r="BJ1741" s="114"/>
      <c r="BK1741" s="112" t="s">
        <v>4296</v>
      </c>
    </row>
    <row r="1742" spans="1:64" ht="15.75" x14ac:dyDescent="0.25">
      <c r="A1742" s="293"/>
      <c r="B1742" s="299" t="s">
        <v>4301</v>
      </c>
      <c r="C1742" s="300"/>
      <c r="D1742" s="300"/>
      <c r="E1742" s="300"/>
      <c r="F1742" s="300"/>
      <c r="G1742" s="300"/>
      <c r="H1742" s="300"/>
      <c r="I1742" s="300"/>
      <c r="J1742" s="301"/>
      <c r="K1742" s="302">
        <v>30089191.870000001</v>
      </c>
      <c r="L1742" s="302"/>
      <c r="M1742" s="302"/>
      <c r="N1742" s="302"/>
      <c r="O1742" s="298"/>
      <c r="BB1742" s="114"/>
      <c r="BC1742" s="114"/>
      <c r="BD1742" s="114"/>
      <c r="BE1742" s="114"/>
      <c r="BF1742" s="114"/>
      <c r="BG1742" s="114"/>
      <c r="BH1742" s="114"/>
      <c r="BI1742" s="114"/>
      <c r="BJ1742" s="114"/>
      <c r="BK1742" s="112" t="s">
        <v>4301</v>
      </c>
    </row>
    <row r="1743" spans="1:64" ht="15.75" x14ac:dyDescent="0.25">
      <c r="A1743" s="293"/>
      <c r="B1743" s="294" t="s">
        <v>192</v>
      </c>
      <c r="C1743" s="295"/>
      <c r="D1743" s="295"/>
      <c r="E1743" s="295"/>
      <c r="F1743" s="295"/>
      <c r="G1743" s="295"/>
      <c r="H1743" s="295"/>
      <c r="I1743" s="295"/>
      <c r="J1743" s="296"/>
      <c r="K1743" s="297">
        <v>180535151.19999999</v>
      </c>
      <c r="L1743" s="297"/>
      <c r="M1743" s="297"/>
      <c r="N1743" s="297"/>
      <c r="O1743" s="298"/>
      <c r="BB1743" s="114"/>
      <c r="BC1743" s="114"/>
      <c r="BD1743" s="114"/>
      <c r="BE1743" s="114"/>
      <c r="BF1743" s="114"/>
      <c r="BG1743" s="114"/>
      <c r="BH1743" s="114"/>
      <c r="BI1743" s="114"/>
      <c r="BJ1743" s="114"/>
      <c r="BL1743" s="114" t="s">
        <v>192</v>
      </c>
    </row>
    <row r="1744" spans="1:64" x14ac:dyDescent="0.2">
      <c r="A1744" s="247"/>
      <c r="B1744" s="247"/>
      <c r="C1744" s="247"/>
      <c r="D1744" s="247"/>
      <c r="E1744" s="245"/>
      <c r="F1744" s="245"/>
      <c r="G1744" s="245"/>
      <c r="H1744" s="245"/>
      <c r="I1744" s="245"/>
      <c r="J1744" s="245"/>
      <c r="K1744" s="245"/>
      <c r="L1744" s="245"/>
      <c r="M1744" s="245"/>
      <c r="N1744" s="245"/>
      <c r="O1744" s="245"/>
    </row>
    <row r="1745" spans="1:15" x14ac:dyDescent="0.2">
      <c r="A1745" s="247"/>
      <c r="B1745" s="247"/>
      <c r="C1745" s="247"/>
      <c r="D1745" s="247"/>
      <c r="E1745" s="245"/>
      <c r="F1745" s="245"/>
      <c r="G1745" s="245"/>
      <c r="H1745" s="245"/>
      <c r="I1745" s="245"/>
      <c r="J1745" s="245"/>
      <c r="K1745" s="245"/>
      <c r="L1745" s="245"/>
      <c r="M1745" s="245"/>
      <c r="N1745" s="245"/>
      <c r="O1745" s="245"/>
    </row>
    <row r="1746" spans="1:15" ht="15" customHeight="1" x14ac:dyDescent="0.2">
      <c r="A1746" s="245"/>
      <c r="B1746" s="247"/>
      <c r="C1746" s="305"/>
      <c r="D1746" s="306" t="s">
        <v>4370</v>
      </c>
      <c r="E1746" s="307"/>
      <c r="F1746" s="307"/>
      <c r="G1746" s="307"/>
      <c r="H1746" s="307"/>
      <c r="I1746" s="307"/>
      <c r="J1746" s="307"/>
      <c r="K1746" s="307"/>
      <c r="L1746" s="245"/>
      <c r="M1746" s="308" t="s">
        <v>4372</v>
      </c>
      <c r="N1746" s="305"/>
      <c r="O1746" s="309"/>
    </row>
    <row r="1747" spans="1:15" x14ac:dyDescent="0.2">
      <c r="A1747" s="247"/>
      <c r="B1747" s="247"/>
      <c r="C1747" s="247"/>
      <c r="D1747" s="310" t="s">
        <v>4297</v>
      </c>
      <c r="E1747" s="310"/>
      <c r="F1747" s="310"/>
      <c r="G1747" s="310"/>
      <c r="H1747" s="310"/>
      <c r="I1747" s="310"/>
      <c r="J1747" s="310"/>
      <c r="K1747" s="310"/>
      <c r="L1747" s="310"/>
      <c r="M1747" s="310"/>
      <c r="N1747" s="315"/>
      <c r="O1747" s="311"/>
    </row>
    <row r="1748" spans="1:15" x14ac:dyDescent="0.2">
      <c r="A1748" s="247"/>
      <c r="B1748" s="247"/>
      <c r="C1748" s="247"/>
      <c r="D1748" s="247"/>
      <c r="E1748" s="251"/>
      <c r="F1748" s="251"/>
      <c r="G1748" s="251"/>
      <c r="H1748" s="251"/>
      <c r="I1748" s="251"/>
      <c r="J1748" s="251"/>
      <c r="K1748" s="251"/>
      <c r="L1748" s="251"/>
      <c r="M1748" s="251"/>
      <c r="N1748" s="251"/>
      <c r="O1748" s="245"/>
    </row>
    <row r="1749" spans="1:15" ht="15" customHeight="1" x14ac:dyDescent="0.2">
      <c r="A1749" s="245"/>
      <c r="B1749" s="247"/>
      <c r="C1749" s="305"/>
      <c r="D1749" s="312" t="s">
        <v>4371</v>
      </c>
      <c r="E1749" s="245"/>
      <c r="F1749" s="245"/>
      <c r="G1749" s="313"/>
      <c r="H1749" s="313"/>
      <c r="I1749" s="313"/>
      <c r="J1749" s="245"/>
      <c r="K1749" s="313"/>
      <c r="L1749" s="245"/>
      <c r="M1749" s="313" t="s">
        <v>4373</v>
      </c>
      <c r="N1749" s="305"/>
      <c r="O1749" s="245"/>
    </row>
    <row r="1750" spans="1:15" x14ac:dyDescent="0.2">
      <c r="A1750" s="247"/>
      <c r="B1750" s="247"/>
      <c r="C1750" s="247"/>
      <c r="D1750" s="310" t="s">
        <v>4297</v>
      </c>
      <c r="E1750" s="310"/>
      <c r="F1750" s="310"/>
      <c r="G1750" s="310"/>
      <c r="H1750" s="310"/>
      <c r="I1750" s="310"/>
      <c r="J1750" s="310"/>
      <c r="K1750" s="310"/>
      <c r="L1750" s="310"/>
      <c r="M1750" s="310"/>
      <c r="N1750" s="315"/>
      <c r="O1750" s="245"/>
    </row>
    <row r="1751" spans="1:15" x14ac:dyDescent="0.2">
      <c r="A1751" s="247"/>
      <c r="B1751" s="247"/>
      <c r="C1751" s="247"/>
      <c r="D1751" s="247"/>
      <c r="E1751" s="245"/>
      <c r="F1751" s="245"/>
      <c r="G1751" s="245"/>
      <c r="H1751" s="245"/>
      <c r="I1751" s="245"/>
      <c r="J1751" s="245"/>
      <c r="K1751" s="245"/>
      <c r="L1751" s="245"/>
      <c r="M1751" s="245"/>
      <c r="N1751" s="245"/>
      <c r="O1751" s="245"/>
    </row>
    <row r="1752" spans="1:15" x14ac:dyDescent="0.2">
      <c r="A1752" s="247"/>
      <c r="B1752" s="247"/>
      <c r="C1752" s="305"/>
      <c r="D1752" s="312"/>
      <c r="E1752" s="314"/>
      <c r="F1752" s="314"/>
      <c r="G1752" s="313"/>
      <c r="H1752" s="313"/>
      <c r="I1752" s="313"/>
      <c r="J1752" s="314"/>
      <c r="K1752" s="313"/>
      <c r="L1752" s="314"/>
      <c r="M1752" s="313"/>
      <c r="N1752" s="305"/>
      <c r="O1752" s="245"/>
    </row>
    <row r="1753" spans="1:15" x14ac:dyDescent="0.2">
      <c r="A1753" s="247"/>
      <c r="B1753" s="247"/>
      <c r="C1753" s="247"/>
      <c r="D1753" s="315"/>
      <c r="E1753" s="315"/>
      <c r="F1753" s="315"/>
      <c r="G1753" s="315"/>
      <c r="H1753" s="315"/>
      <c r="I1753" s="315"/>
      <c r="J1753" s="315"/>
      <c r="K1753" s="315"/>
      <c r="L1753" s="315"/>
      <c r="M1753" s="315"/>
      <c r="N1753" s="315"/>
      <c r="O1753" s="245"/>
    </row>
    <row r="1754" spans="1:15" x14ac:dyDescent="0.2">
      <c r="A1754" s="247"/>
      <c r="B1754" s="245"/>
      <c r="C1754" s="245"/>
      <c r="D1754" s="245"/>
      <c r="E1754" s="245"/>
      <c r="F1754" s="245"/>
      <c r="G1754" s="245"/>
      <c r="H1754" s="245"/>
      <c r="I1754" s="245"/>
      <c r="J1754" s="245"/>
      <c r="K1754" s="245"/>
      <c r="L1754" s="245"/>
      <c r="M1754" s="245"/>
      <c r="N1754" s="245"/>
      <c r="O1754" s="245"/>
    </row>
    <row r="1755" spans="1:15" x14ac:dyDescent="0.2">
      <c r="A1755" s="247"/>
      <c r="B1755" s="245"/>
      <c r="C1755" s="245"/>
      <c r="D1755" s="245"/>
      <c r="E1755" s="245"/>
      <c r="F1755" s="245"/>
      <c r="G1755" s="245"/>
      <c r="H1755" s="245"/>
      <c r="I1755" s="245"/>
      <c r="J1755" s="245"/>
      <c r="K1755" s="245"/>
      <c r="L1755" s="245"/>
      <c r="M1755" s="245"/>
      <c r="N1755" s="245"/>
      <c r="O1755" s="245"/>
    </row>
    <row r="1756" spans="1:15" x14ac:dyDescent="0.2">
      <c r="A1756" s="247"/>
      <c r="B1756" s="245"/>
      <c r="C1756" s="245"/>
      <c r="D1756" s="245"/>
      <c r="E1756" s="245"/>
      <c r="F1756" s="245"/>
      <c r="G1756" s="245"/>
      <c r="H1756" s="245"/>
      <c r="I1756" s="245"/>
      <c r="J1756" s="245"/>
      <c r="K1756" s="245"/>
      <c r="L1756" s="245"/>
      <c r="M1756" s="245"/>
      <c r="N1756" s="245"/>
      <c r="O1756" s="245"/>
    </row>
    <row r="1757" spans="1:15" x14ac:dyDescent="0.2">
      <c r="A1757" s="247"/>
      <c r="B1757" s="245"/>
      <c r="C1757" s="245"/>
      <c r="D1757" s="245"/>
      <c r="E1757" s="245"/>
      <c r="F1757" s="245"/>
      <c r="G1757" s="245"/>
      <c r="H1757" s="245"/>
      <c r="I1757" s="245"/>
      <c r="J1757" s="245"/>
      <c r="K1757" s="245"/>
      <c r="L1757" s="245"/>
      <c r="M1757" s="245"/>
      <c r="N1757" s="245"/>
      <c r="O1757" s="245"/>
    </row>
    <row r="1758" spans="1:15" x14ac:dyDescent="0.2">
      <c r="A1758" s="247"/>
      <c r="B1758" s="245"/>
      <c r="C1758" s="245"/>
      <c r="D1758" s="245"/>
      <c r="E1758" s="245"/>
      <c r="F1758" s="245"/>
      <c r="G1758" s="245"/>
      <c r="H1758" s="245"/>
      <c r="I1758" s="245"/>
      <c r="J1758" s="245"/>
      <c r="K1758" s="245"/>
      <c r="L1758" s="245"/>
      <c r="M1758" s="245"/>
      <c r="N1758" s="245"/>
      <c r="O1758" s="245"/>
    </row>
  </sheetData>
  <mergeCells count="3162">
    <mergeCell ref="J2:O2"/>
    <mergeCell ref="A3:D3"/>
    <mergeCell ref="K3:L3"/>
    <mergeCell ref="N3:O3"/>
    <mergeCell ref="B1742:J1742"/>
    <mergeCell ref="B1743:J1743"/>
    <mergeCell ref="D1747:N1747"/>
    <mergeCell ref="D1750:N1750"/>
    <mergeCell ref="D1753:N1753"/>
    <mergeCell ref="B1736:J1736"/>
    <mergeCell ref="B1737:J1737"/>
    <mergeCell ref="B1738:J1738"/>
    <mergeCell ref="B1739:J1739"/>
    <mergeCell ref="B1740:J1740"/>
    <mergeCell ref="B1741:J1741"/>
    <mergeCell ref="B1732:D1732"/>
    <mergeCell ref="E1732:G1732"/>
    <mergeCell ref="B1733:D1733"/>
    <mergeCell ref="E1733:G1733"/>
    <mergeCell ref="B1734:J1734"/>
    <mergeCell ref="B1735:J1735"/>
    <mergeCell ref="A1728:O1728"/>
    <mergeCell ref="B1729:D1729"/>
    <mergeCell ref="E1729:G1729"/>
    <mergeCell ref="B1730:D1730"/>
    <mergeCell ref="E1730:G1730"/>
    <mergeCell ref="A1731:O1731"/>
    <mergeCell ref="B1724:D1724"/>
    <mergeCell ref="E1724:G1724"/>
    <mergeCell ref="A1725:O1725"/>
    <mergeCell ref="B1726:D1726"/>
    <mergeCell ref="E1726:G1726"/>
    <mergeCell ref="B1727:D1727"/>
    <mergeCell ref="E1727:G1727"/>
    <mergeCell ref="B1720:D1720"/>
    <mergeCell ref="E1720:G1720"/>
    <mergeCell ref="B1721:D1721"/>
    <mergeCell ref="E1721:G1721"/>
    <mergeCell ref="A1722:O1722"/>
    <mergeCell ref="B1723:D1723"/>
    <mergeCell ref="E1723:G1723"/>
    <mergeCell ref="B1717:D1717"/>
    <mergeCell ref="E1717:G1717"/>
    <mergeCell ref="B1718:D1718"/>
    <mergeCell ref="E1718:G1718"/>
    <mergeCell ref="B1719:D1719"/>
    <mergeCell ref="E1719:G1719"/>
    <mergeCell ref="B1713:D1713"/>
    <mergeCell ref="E1713:G1713"/>
    <mergeCell ref="A1714:O1714"/>
    <mergeCell ref="B1715:D1715"/>
    <mergeCell ref="E1715:G1715"/>
    <mergeCell ref="B1716:D1716"/>
    <mergeCell ref="E1716:G1716"/>
    <mergeCell ref="B1707:J1707"/>
    <mergeCell ref="B1708:J1708"/>
    <mergeCell ref="B1709:J1709"/>
    <mergeCell ref="A1710:O1710"/>
    <mergeCell ref="A1711:O1711"/>
    <mergeCell ref="B1712:D1712"/>
    <mergeCell ref="E1712:G1712"/>
    <mergeCell ref="B1704:D1704"/>
    <mergeCell ref="E1704:G1704"/>
    <mergeCell ref="B1705:D1705"/>
    <mergeCell ref="E1705:G1705"/>
    <mergeCell ref="B1706:D1706"/>
    <mergeCell ref="E1706:G1706"/>
    <mergeCell ref="B1701:D1701"/>
    <mergeCell ref="E1701:G1701"/>
    <mergeCell ref="B1702:D1702"/>
    <mergeCell ref="E1702:G1702"/>
    <mergeCell ref="B1703:D1703"/>
    <mergeCell ref="E1703:G1703"/>
    <mergeCell ref="A1697:O1697"/>
    <mergeCell ref="B1698:D1698"/>
    <mergeCell ref="E1698:G1698"/>
    <mergeCell ref="B1699:D1699"/>
    <mergeCell ref="E1699:G1699"/>
    <mergeCell ref="B1700:D1700"/>
    <mergeCell ref="E1700:G1700"/>
    <mergeCell ref="B1693:D1693"/>
    <mergeCell ref="E1693:G1693"/>
    <mergeCell ref="A1694:O1694"/>
    <mergeCell ref="B1695:D1695"/>
    <mergeCell ref="E1695:G1695"/>
    <mergeCell ref="B1696:D1696"/>
    <mergeCell ref="E1696:G1696"/>
    <mergeCell ref="B1689:D1689"/>
    <mergeCell ref="E1689:G1689"/>
    <mergeCell ref="B1690:D1690"/>
    <mergeCell ref="E1690:G1690"/>
    <mergeCell ref="A1691:O1691"/>
    <mergeCell ref="B1692:D1692"/>
    <mergeCell ref="E1692:G1692"/>
    <mergeCell ref="B1685:D1685"/>
    <mergeCell ref="E1685:G1685"/>
    <mergeCell ref="A1686:O1686"/>
    <mergeCell ref="B1687:D1687"/>
    <mergeCell ref="E1687:G1687"/>
    <mergeCell ref="B1688:D1688"/>
    <mergeCell ref="E1688:G1688"/>
    <mergeCell ref="A1681:O1681"/>
    <mergeCell ref="A1682:O1682"/>
    <mergeCell ref="B1683:D1683"/>
    <mergeCell ref="E1683:G1683"/>
    <mergeCell ref="B1684:D1684"/>
    <mergeCell ref="E1684:G1684"/>
    <mergeCell ref="B1675:J1675"/>
    <mergeCell ref="B1676:J1676"/>
    <mergeCell ref="B1677:J1677"/>
    <mergeCell ref="B1678:J1678"/>
    <mergeCell ref="B1679:J1679"/>
    <mergeCell ref="B1680:J1680"/>
    <mergeCell ref="B1672:D1672"/>
    <mergeCell ref="E1672:G1672"/>
    <mergeCell ref="B1673:D1673"/>
    <mergeCell ref="E1673:G1673"/>
    <mergeCell ref="B1674:D1674"/>
    <mergeCell ref="E1674:G1674"/>
    <mergeCell ref="B1668:D1668"/>
    <mergeCell ref="E1668:G1668"/>
    <mergeCell ref="B1669:D1669"/>
    <mergeCell ref="E1669:G1669"/>
    <mergeCell ref="A1670:O1670"/>
    <mergeCell ref="B1671:D1671"/>
    <mergeCell ref="E1671:G1671"/>
    <mergeCell ref="B1664:D1664"/>
    <mergeCell ref="E1664:G1664"/>
    <mergeCell ref="A1665:O1665"/>
    <mergeCell ref="B1666:D1666"/>
    <mergeCell ref="E1666:G1666"/>
    <mergeCell ref="B1667:D1667"/>
    <mergeCell ref="E1667:G1667"/>
    <mergeCell ref="B1661:D1661"/>
    <mergeCell ref="E1661:G1661"/>
    <mergeCell ref="B1662:D1662"/>
    <mergeCell ref="E1662:G1662"/>
    <mergeCell ref="B1663:D1663"/>
    <mergeCell ref="E1663:G1663"/>
    <mergeCell ref="B1657:D1657"/>
    <mergeCell ref="E1657:G1657"/>
    <mergeCell ref="B1658:D1658"/>
    <mergeCell ref="E1658:G1658"/>
    <mergeCell ref="A1659:O1659"/>
    <mergeCell ref="B1660:D1660"/>
    <mergeCell ref="E1660:G1660"/>
    <mergeCell ref="B1654:D1654"/>
    <mergeCell ref="E1654:G1654"/>
    <mergeCell ref="B1655:D1655"/>
    <mergeCell ref="E1655:G1655"/>
    <mergeCell ref="B1656:D1656"/>
    <mergeCell ref="E1656:G1656"/>
    <mergeCell ref="B1651:D1651"/>
    <mergeCell ref="E1651:G1651"/>
    <mergeCell ref="B1652:D1652"/>
    <mergeCell ref="E1652:G1652"/>
    <mergeCell ref="B1653:D1653"/>
    <mergeCell ref="E1653:G1653"/>
    <mergeCell ref="B1648:D1648"/>
    <mergeCell ref="E1648:G1648"/>
    <mergeCell ref="B1649:D1649"/>
    <mergeCell ref="E1649:G1649"/>
    <mergeCell ref="B1650:D1650"/>
    <mergeCell ref="E1650:G1650"/>
    <mergeCell ref="B1645:D1645"/>
    <mergeCell ref="E1645:G1645"/>
    <mergeCell ref="B1646:D1646"/>
    <mergeCell ref="E1646:G1646"/>
    <mergeCell ref="B1647:D1647"/>
    <mergeCell ref="E1647:G1647"/>
    <mergeCell ref="B1641:D1641"/>
    <mergeCell ref="E1641:G1641"/>
    <mergeCell ref="A1642:O1642"/>
    <mergeCell ref="B1643:D1643"/>
    <mergeCell ref="E1643:G1643"/>
    <mergeCell ref="B1644:D1644"/>
    <mergeCell ref="E1644:G1644"/>
    <mergeCell ref="B1637:D1637"/>
    <mergeCell ref="E1637:G1637"/>
    <mergeCell ref="B1638:D1638"/>
    <mergeCell ref="E1638:G1638"/>
    <mergeCell ref="A1639:O1639"/>
    <mergeCell ref="A1640:O1640"/>
    <mergeCell ref="B1634:D1634"/>
    <mergeCell ref="E1634:G1634"/>
    <mergeCell ref="B1635:D1635"/>
    <mergeCell ref="E1635:G1635"/>
    <mergeCell ref="B1636:D1636"/>
    <mergeCell ref="E1636:G1636"/>
    <mergeCell ref="B1631:D1631"/>
    <mergeCell ref="E1631:G1631"/>
    <mergeCell ref="B1632:D1632"/>
    <mergeCell ref="E1632:G1632"/>
    <mergeCell ref="B1633:D1633"/>
    <mergeCell ref="E1633:G1633"/>
    <mergeCell ref="B1628:D1628"/>
    <mergeCell ref="E1628:G1628"/>
    <mergeCell ref="B1629:D1629"/>
    <mergeCell ref="E1629:G1629"/>
    <mergeCell ref="B1630:D1630"/>
    <mergeCell ref="E1630:G1630"/>
    <mergeCell ref="B1625:D1625"/>
    <mergeCell ref="E1625:G1625"/>
    <mergeCell ref="B1626:D1626"/>
    <mergeCell ref="E1626:G1626"/>
    <mergeCell ref="B1627:D1627"/>
    <mergeCell ref="E1627:G1627"/>
    <mergeCell ref="B1622:D1622"/>
    <mergeCell ref="E1622:G1622"/>
    <mergeCell ref="B1623:D1623"/>
    <mergeCell ref="E1623:G1623"/>
    <mergeCell ref="B1624:D1624"/>
    <mergeCell ref="E1624:G1624"/>
    <mergeCell ref="B1619:D1619"/>
    <mergeCell ref="E1619:G1619"/>
    <mergeCell ref="B1620:D1620"/>
    <mergeCell ref="E1620:G1620"/>
    <mergeCell ref="B1621:D1621"/>
    <mergeCell ref="E1621:G1621"/>
    <mergeCell ref="B1616:D1616"/>
    <mergeCell ref="E1616:G1616"/>
    <mergeCell ref="B1617:D1617"/>
    <mergeCell ref="E1617:G1617"/>
    <mergeCell ref="B1618:D1618"/>
    <mergeCell ref="E1618:G1618"/>
    <mergeCell ref="B1613:D1613"/>
    <mergeCell ref="E1613:G1613"/>
    <mergeCell ref="B1614:D1614"/>
    <mergeCell ref="E1614:G1614"/>
    <mergeCell ref="B1615:D1615"/>
    <mergeCell ref="E1615:G1615"/>
    <mergeCell ref="B1610:D1610"/>
    <mergeCell ref="E1610:G1610"/>
    <mergeCell ref="B1611:D1611"/>
    <mergeCell ref="E1611:G1611"/>
    <mergeCell ref="B1612:D1612"/>
    <mergeCell ref="E1612:G1612"/>
    <mergeCell ref="B1607:D1607"/>
    <mergeCell ref="E1607:G1607"/>
    <mergeCell ref="B1608:D1608"/>
    <mergeCell ref="E1608:G1608"/>
    <mergeCell ref="B1609:D1609"/>
    <mergeCell ref="E1609:G1609"/>
    <mergeCell ref="B1604:D1604"/>
    <mergeCell ref="E1604:G1604"/>
    <mergeCell ref="B1605:D1605"/>
    <mergeCell ref="E1605:G1605"/>
    <mergeCell ref="B1606:D1606"/>
    <mergeCell ref="E1606:G1606"/>
    <mergeCell ref="B1601:D1601"/>
    <mergeCell ref="E1601:G1601"/>
    <mergeCell ref="B1602:D1602"/>
    <mergeCell ref="E1602:G1602"/>
    <mergeCell ref="B1603:D1603"/>
    <mergeCell ref="E1603:G1603"/>
    <mergeCell ref="B1597:D1597"/>
    <mergeCell ref="E1597:G1597"/>
    <mergeCell ref="A1598:O1598"/>
    <mergeCell ref="B1599:D1599"/>
    <mergeCell ref="E1599:G1599"/>
    <mergeCell ref="B1600:D1600"/>
    <mergeCell ref="E1600:G1600"/>
    <mergeCell ref="B1593:D1593"/>
    <mergeCell ref="E1593:G1593"/>
    <mergeCell ref="B1594:D1594"/>
    <mergeCell ref="E1594:G1594"/>
    <mergeCell ref="A1595:O1595"/>
    <mergeCell ref="B1596:D1596"/>
    <mergeCell ref="E1596:G1596"/>
    <mergeCell ref="B1590:D1590"/>
    <mergeCell ref="E1590:G1590"/>
    <mergeCell ref="B1591:D1591"/>
    <mergeCell ref="E1591:G1591"/>
    <mergeCell ref="B1592:D1592"/>
    <mergeCell ref="E1592:G1592"/>
    <mergeCell ref="B1587:D1587"/>
    <mergeCell ref="E1587:G1587"/>
    <mergeCell ref="B1588:D1588"/>
    <mergeCell ref="E1588:G1588"/>
    <mergeCell ref="B1589:D1589"/>
    <mergeCell ref="E1589:G1589"/>
    <mergeCell ref="B1584:D1584"/>
    <mergeCell ref="E1584:G1584"/>
    <mergeCell ref="B1585:D1585"/>
    <mergeCell ref="E1585:G1585"/>
    <mergeCell ref="B1586:D1586"/>
    <mergeCell ref="E1586:G1586"/>
    <mergeCell ref="A1580:O1580"/>
    <mergeCell ref="B1581:D1581"/>
    <mergeCell ref="E1581:G1581"/>
    <mergeCell ref="B1582:D1582"/>
    <mergeCell ref="E1582:G1582"/>
    <mergeCell ref="B1583:D1583"/>
    <mergeCell ref="E1583:G1583"/>
    <mergeCell ref="B1577:D1577"/>
    <mergeCell ref="E1577:G1577"/>
    <mergeCell ref="B1578:D1578"/>
    <mergeCell ref="E1578:G1578"/>
    <mergeCell ref="B1579:D1579"/>
    <mergeCell ref="E1579:G1579"/>
    <mergeCell ref="B1573:D1573"/>
    <mergeCell ref="E1573:G1573"/>
    <mergeCell ref="B1574:D1574"/>
    <mergeCell ref="E1574:G1574"/>
    <mergeCell ref="A1575:O1575"/>
    <mergeCell ref="A1576:O1576"/>
    <mergeCell ref="A1569:O1569"/>
    <mergeCell ref="A1570:O1570"/>
    <mergeCell ref="B1571:D1571"/>
    <mergeCell ref="E1571:G1571"/>
    <mergeCell ref="B1572:D1572"/>
    <mergeCell ref="E1572:G1572"/>
    <mergeCell ref="B1566:D1566"/>
    <mergeCell ref="E1566:G1566"/>
    <mergeCell ref="B1567:D1567"/>
    <mergeCell ref="E1567:G1567"/>
    <mergeCell ref="B1568:D1568"/>
    <mergeCell ref="E1568:G1568"/>
    <mergeCell ref="B1563:D1563"/>
    <mergeCell ref="E1563:G1563"/>
    <mergeCell ref="B1564:D1564"/>
    <mergeCell ref="E1564:G1564"/>
    <mergeCell ref="B1565:D1565"/>
    <mergeCell ref="E1565:G1565"/>
    <mergeCell ref="B1560:D1560"/>
    <mergeCell ref="E1560:G1560"/>
    <mergeCell ref="B1561:D1561"/>
    <mergeCell ref="E1561:G1561"/>
    <mergeCell ref="B1562:D1562"/>
    <mergeCell ref="E1562:G1562"/>
    <mergeCell ref="B1556:D1556"/>
    <mergeCell ref="E1556:G1556"/>
    <mergeCell ref="B1557:D1557"/>
    <mergeCell ref="E1557:G1557"/>
    <mergeCell ref="A1558:O1558"/>
    <mergeCell ref="B1559:D1559"/>
    <mergeCell ref="E1559:G1559"/>
    <mergeCell ref="B1553:D1553"/>
    <mergeCell ref="E1553:G1553"/>
    <mergeCell ref="B1554:D1554"/>
    <mergeCell ref="E1554:G1554"/>
    <mergeCell ref="B1555:D1555"/>
    <mergeCell ref="E1555:G1555"/>
    <mergeCell ref="A1549:O1549"/>
    <mergeCell ref="B1550:D1550"/>
    <mergeCell ref="E1550:G1550"/>
    <mergeCell ref="B1551:D1551"/>
    <mergeCell ref="E1551:G1551"/>
    <mergeCell ref="B1552:D1552"/>
    <mergeCell ref="E1552:G1552"/>
    <mergeCell ref="B1546:D1546"/>
    <mergeCell ref="E1546:G1546"/>
    <mergeCell ref="B1547:D1547"/>
    <mergeCell ref="E1547:G1547"/>
    <mergeCell ref="B1548:D1548"/>
    <mergeCell ref="E1548:G1548"/>
    <mergeCell ref="B1543:D1543"/>
    <mergeCell ref="E1543:G1543"/>
    <mergeCell ref="B1544:D1544"/>
    <mergeCell ref="E1544:G1544"/>
    <mergeCell ref="B1545:D1545"/>
    <mergeCell ref="E1545:G1545"/>
    <mergeCell ref="B1540:D1540"/>
    <mergeCell ref="E1540:G1540"/>
    <mergeCell ref="B1541:D1541"/>
    <mergeCell ref="E1541:G1541"/>
    <mergeCell ref="B1542:D1542"/>
    <mergeCell ref="E1542:G1542"/>
    <mergeCell ref="A1536:O1536"/>
    <mergeCell ref="B1537:D1537"/>
    <mergeCell ref="E1537:G1537"/>
    <mergeCell ref="B1538:D1538"/>
    <mergeCell ref="E1538:G1538"/>
    <mergeCell ref="B1539:D1539"/>
    <mergeCell ref="E1539:G1539"/>
    <mergeCell ref="B1533:D1533"/>
    <mergeCell ref="E1533:G1533"/>
    <mergeCell ref="B1534:D1534"/>
    <mergeCell ref="E1534:G1534"/>
    <mergeCell ref="B1535:D1535"/>
    <mergeCell ref="E1535:G1535"/>
    <mergeCell ref="B1530:D1530"/>
    <mergeCell ref="E1530:G1530"/>
    <mergeCell ref="B1531:D1531"/>
    <mergeCell ref="E1531:G1531"/>
    <mergeCell ref="B1532:D1532"/>
    <mergeCell ref="E1532:G1532"/>
    <mergeCell ref="B1527:D1527"/>
    <mergeCell ref="E1527:G1527"/>
    <mergeCell ref="B1528:D1528"/>
    <mergeCell ref="E1528:G1528"/>
    <mergeCell ref="B1529:D1529"/>
    <mergeCell ref="E1529:G1529"/>
    <mergeCell ref="B1524:D1524"/>
    <mergeCell ref="E1524:G1524"/>
    <mergeCell ref="B1525:D1525"/>
    <mergeCell ref="E1525:G1525"/>
    <mergeCell ref="B1526:D1526"/>
    <mergeCell ref="E1526:G1526"/>
    <mergeCell ref="B1521:D1521"/>
    <mergeCell ref="E1521:G1521"/>
    <mergeCell ref="B1522:D1522"/>
    <mergeCell ref="E1522:G1522"/>
    <mergeCell ref="B1523:D1523"/>
    <mergeCell ref="E1523:G1523"/>
    <mergeCell ref="B1515:J1515"/>
    <mergeCell ref="B1516:J1516"/>
    <mergeCell ref="A1517:O1517"/>
    <mergeCell ref="A1518:O1518"/>
    <mergeCell ref="A1519:O1519"/>
    <mergeCell ref="B1520:D1520"/>
    <mergeCell ref="E1520:G1520"/>
    <mergeCell ref="B1510:D1510"/>
    <mergeCell ref="E1510:G1510"/>
    <mergeCell ref="B1511:J1511"/>
    <mergeCell ref="B1512:J1512"/>
    <mergeCell ref="B1513:J1513"/>
    <mergeCell ref="B1514:J1514"/>
    <mergeCell ref="B1507:D1507"/>
    <mergeCell ref="E1507:G1507"/>
    <mergeCell ref="B1508:D1508"/>
    <mergeCell ref="E1508:G1508"/>
    <mergeCell ref="B1509:D1509"/>
    <mergeCell ref="E1509:G1509"/>
    <mergeCell ref="B1503:D1503"/>
    <mergeCell ref="E1503:G1503"/>
    <mergeCell ref="A1504:O1504"/>
    <mergeCell ref="B1505:D1505"/>
    <mergeCell ref="E1505:G1505"/>
    <mergeCell ref="B1506:D1506"/>
    <mergeCell ref="E1506:G1506"/>
    <mergeCell ref="B1500:D1500"/>
    <mergeCell ref="E1500:G1500"/>
    <mergeCell ref="B1501:D1501"/>
    <mergeCell ref="E1501:G1501"/>
    <mergeCell ref="B1502:D1502"/>
    <mergeCell ref="E1502:G1502"/>
    <mergeCell ref="A1496:O1496"/>
    <mergeCell ref="B1497:D1497"/>
    <mergeCell ref="E1497:G1497"/>
    <mergeCell ref="B1498:D1498"/>
    <mergeCell ref="E1498:G1498"/>
    <mergeCell ref="A1499:O1499"/>
    <mergeCell ref="B1492:D1492"/>
    <mergeCell ref="E1492:G1492"/>
    <mergeCell ref="A1493:O1493"/>
    <mergeCell ref="B1494:D1494"/>
    <mergeCell ref="E1494:G1494"/>
    <mergeCell ref="B1495:D1495"/>
    <mergeCell ref="E1495:G1495"/>
    <mergeCell ref="B1489:D1489"/>
    <mergeCell ref="E1489:G1489"/>
    <mergeCell ref="B1490:D1490"/>
    <mergeCell ref="E1490:G1490"/>
    <mergeCell ref="B1491:D1491"/>
    <mergeCell ref="E1491:G1491"/>
    <mergeCell ref="B1486:D1486"/>
    <mergeCell ref="E1486:G1486"/>
    <mergeCell ref="B1487:D1487"/>
    <mergeCell ref="E1487:G1487"/>
    <mergeCell ref="B1488:D1488"/>
    <mergeCell ref="E1488:G1488"/>
    <mergeCell ref="B1483:D1483"/>
    <mergeCell ref="E1483:G1483"/>
    <mergeCell ref="B1484:D1484"/>
    <mergeCell ref="E1484:G1484"/>
    <mergeCell ref="B1485:D1485"/>
    <mergeCell ref="E1485:G1485"/>
    <mergeCell ref="B1480:D1480"/>
    <mergeCell ref="E1480:G1480"/>
    <mergeCell ref="B1481:D1481"/>
    <mergeCell ref="E1481:G1481"/>
    <mergeCell ref="B1482:D1482"/>
    <mergeCell ref="E1482:G1482"/>
    <mergeCell ref="A1476:O1476"/>
    <mergeCell ref="B1477:D1477"/>
    <mergeCell ref="E1477:G1477"/>
    <mergeCell ref="B1478:D1478"/>
    <mergeCell ref="E1478:G1478"/>
    <mergeCell ref="A1479:O1479"/>
    <mergeCell ref="A1472:O1472"/>
    <mergeCell ref="B1473:D1473"/>
    <mergeCell ref="E1473:G1473"/>
    <mergeCell ref="B1474:D1474"/>
    <mergeCell ref="E1474:G1474"/>
    <mergeCell ref="B1475:D1475"/>
    <mergeCell ref="E1475:G1475"/>
    <mergeCell ref="B1469:D1469"/>
    <mergeCell ref="E1469:G1469"/>
    <mergeCell ref="B1470:D1470"/>
    <mergeCell ref="E1470:G1470"/>
    <mergeCell ref="B1471:D1471"/>
    <mergeCell ref="E1471:G1471"/>
    <mergeCell ref="B1466:D1466"/>
    <mergeCell ref="E1466:G1466"/>
    <mergeCell ref="B1467:D1467"/>
    <mergeCell ref="E1467:G1467"/>
    <mergeCell ref="B1468:D1468"/>
    <mergeCell ref="E1468:G1468"/>
    <mergeCell ref="B1462:D1462"/>
    <mergeCell ref="E1462:G1462"/>
    <mergeCell ref="B1463:D1463"/>
    <mergeCell ref="E1463:G1463"/>
    <mergeCell ref="A1464:O1464"/>
    <mergeCell ref="B1465:D1465"/>
    <mergeCell ref="E1465:G1465"/>
    <mergeCell ref="B1459:D1459"/>
    <mergeCell ref="E1459:G1459"/>
    <mergeCell ref="B1460:D1460"/>
    <mergeCell ref="E1460:G1460"/>
    <mergeCell ref="B1461:D1461"/>
    <mergeCell ref="E1461:G1461"/>
    <mergeCell ref="B1453:J1453"/>
    <mergeCell ref="B1454:J1454"/>
    <mergeCell ref="B1455:J1455"/>
    <mergeCell ref="A1456:O1456"/>
    <mergeCell ref="A1457:O1457"/>
    <mergeCell ref="B1458:D1458"/>
    <mergeCell ref="E1458:G1458"/>
    <mergeCell ref="B1450:D1450"/>
    <mergeCell ref="E1450:G1450"/>
    <mergeCell ref="B1451:D1451"/>
    <mergeCell ref="E1451:G1451"/>
    <mergeCell ref="B1452:D1452"/>
    <mergeCell ref="E1452:G1452"/>
    <mergeCell ref="A1446:O1446"/>
    <mergeCell ref="B1447:D1447"/>
    <mergeCell ref="E1447:G1447"/>
    <mergeCell ref="B1448:D1448"/>
    <mergeCell ref="E1448:G1448"/>
    <mergeCell ref="B1449:D1449"/>
    <mergeCell ref="E1449:G1449"/>
    <mergeCell ref="B1443:D1443"/>
    <mergeCell ref="E1443:G1443"/>
    <mergeCell ref="B1444:D1444"/>
    <mergeCell ref="E1444:G1444"/>
    <mergeCell ref="B1445:D1445"/>
    <mergeCell ref="E1445:G1445"/>
    <mergeCell ref="A1439:O1439"/>
    <mergeCell ref="A1440:O1440"/>
    <mergeCell ref="B1441:D1441"/>
    <mergeCell ref="E1441:G1441"/>
    <mergeCell ref="B1442:D1442"/>
    <mergeCell ref="E1442:G1442"/>
    <mergeCell ref="A1434:O1434"/>
    <mergeCell ref="B1435:D1435"/>
    <mergeCell ref="E1435:G1435"/>
    <mergeCell ref="B1436:J1436"/>
    <mergeCell ref="B1437:J1437"/>
    <mergeCell ref="B1438:J1438"/>
    <mergeCell ref="B1431:D1431"/>
    <mergeCell ref="E1431:G1431"/>
    <mergeCell ref="B1432:D1432"/>
    <mergeCell ref="E1432:G1432"/>
    <mergeCell ref="B1433:D1433"/>
    <mergeCell ref="E1433:G1433"/>
    <mergeCell ref="B1428:D1428"/>
    <mergeCell ref="E1428:G1428"/>
    <mergeCell ref="B1429:D1429"/>
    <mergeCell ref="E1429:G1429"/>
    <mergeCell ref="B1430:D1430"/>
    <mergeCell ref="E1430:G1430"/>
    <mergeCell ref="B1425:D1425"/>
    <mergeCell ref="E1425:G1425"/>
    <mergeCell ref="B1426:D1426"/>
    <mergeCell ref="E1426:G1426"/>
    <mergeCell ref="B1427:D1427"/>
    <mergeCell ref="E1427:G1427"/>
    <mergeCell ref="B1419:J1419"/>
    <mergeCell ref="B1420:J1420"/>
    <mergeCell ref="B1421:J1421"/>
    <mergeCell ref="B1422:J1422"/>
    <mergeCell ref="A1423:O1423"/>
    <mergeCell ref="A1424:O1424"/>
    <mergeCell ref="B1415:D1415"/>
    <mergeCell ref="E1415:G1415"/>
    <mergeCell ref="B1416:D1416"/>
    <mergeCell ref="E1416:G1416"/>
    <mergeCell ref="B1417:J1417"/>
    <mergeCell ref="B1418:J1418"/>
    <mergeCell ref="B1412:D1412"/>
    <mergeCell ref="E1412:G1412"/>
    <mergeCell ref="B1413:D1413"/>
    <mergeCell ref="E1413:G1413"/>
    <mergeCell ref="B1414:D1414"/>
    <mergeCell ref="E1414:G1414"/>
    <mergeCell ref="B1409:D1409"/>
    <mergeCell ref="E1409:G1409"/>
    <mergeCell ref="B1410:D1410"/>
    <mergeCell ref="E1410:G1410"/>
    <mergeCell ref="B1411:D1411"/>
    <mergeCell ref="E1411:G1411"/>
    <mergeCell ref="B1403:J1403"/>
    <mergeCell ref="B1404:J1404"/>
    <mergeCell ref="B1405:J1405"/>
    <mergeCell ref="A1406:O1406"/>
    <mergeCell ref="A1407:O1407"/>
    <mergeCell ref="A1408:O1408"/>
    <mergeCell ref="B1400:D1400"/>
    <mergeCell ref="E1400:G1400"/>
    <mergeCell ref="B1401:D1401"/>
    <mergeCell ref="E1401:G1401"/>
    <mergeCell ref="B1402:D1402"/>
    <mergeCell ref="E1402:G1402"/>
    <mergeCell ref="B1396:D1396"/>
    <mergeCell ref="E1396:G1396"/>
    <mergeCell ref="B1397:D1397"/>
    <mergeCell ref="E1397:G1397"/>
    <mergeCell ref="A1398:O1398"/>
    <mergeCell ref="B1399:D1399"/>
    <mergeCell ref="E1399:G1399"/>
    <mergeCell ref="B1392:D1392"/>
    <mergeCell ref="E1392:G1392"/>
    <mergeCell ref="B1393:D1393"/>
    <mergeCell ref="E1393:G1393"/>
    <mergeCell ref="A1394:O1394"/>
    <mergeCell ref="B1395:D1395"/>
    <mergeCell ref="E1395:G1395"/>
    <mergeCell ref="B1388:D1388"/>
    <mergeCell ref="E1388:G1388"/>
    <mergeCell ref="B1389:D1389"/>
    <mergeCell ref="E1389:G1389"/>
    <mergeCell ref="A1390:O1390"/>
    <mergeCell ref="B1391:D1391"/>
    <mergeCell ref="E1391:G1391"/>
    <mergeCell ref="B1385:D1385"/>
    <mergeCell ref="E1385:G1385"/>
    <mergeCell ref="B1386:D1386"/>
    <mergeCell ref="E1386:G1386"/>
    <mergeCell ref="B1387:D1387"/>
    <mergeCell ref="E1387:G1387"/>
    <mergeCell ref="A1380:O1380"/>
    <mergeCell ref="A1381:O1381"/>
    <mergeCell ref="A1382:O1382"/>
    <mergeCell ref="B1383:D1383"/>
    <mergeCell ref="E1383:G1383"/>
    <mergeCell ref="B1384:D1384"/>
    <mergeCell ref="E1384:G1384"/>
    <mergeCell ref="B1374:J1374"/>
    <mergeCell ref="B1375:J1375"/>
    <mergeCell ref="B1376:J1376"/>
    <mergeCell ref="B1377:J1377"/>
    <mergeCell ref="B1378:J1378"/>
    <mergeCell ref="B1379:J1379"/>
    <mergeCell ref="B1371:D1371"/>
    <mergeCell ref="E1371:G1371"/>
    <mergeCell ref="B1372:D1372"/>
    <mergeCell ref="E1372:G1372"/>
    <mergeCell ref="B1373:D1373"/>
    <mergeCell ref="E1373:G1373"/>
    <mergeCell ref="A1367:O1367"/>
    <mergeCell ref="B1368:D1368"/>
    <mergeCell ref="E1368:G1368"/>
    <mergeCell ref="B1369:D1369"/>
    <mergeCell ref="E1369:G1369"/>
    <mergeCell ref="B1370:D1370"/>
    <mergeCell ref="E1370:G1370"/>
    <mergeCell ref="B1364:D1364"/>
    <mergeCell ref="E1364:G1364"/>
    <mergeCell ref="B1365:D1365"/>
    <mergeCell ref="E1365:G1365"/>
    <mergeCell ref="B1366:D1366"/>
    <mergeCell ref="E1366:G1366"/>
    <mergeCell ref="B1360:D1360"/>
    <mergeCell ref="E1360:G1360"/>
    <mergeCell ref="B1361:D1361"/>
    <mergeCell ref="E1361:G1361"/>
    <mergeCell ref="A1362:O1362"/>
    <mergeCell ref="B1363:D1363"/>
    <mergeCell ref="E1363:G1363"/>
    <mergeCell ref="B1357:D1357"/>
    <mergeCell ref="E1357:G1357"/>
    <mergeCell ref="B1358:D1358"/>
    <mergeCell ref="E1358:G1358"/>
    <mergeCell ref="B1359:D1359"/>
    <mergeCell ref="E1359:G1359"/>
    <mergeCell ref="B1354:D1354"/>
    <mergeCell ref="E1354:G1354"/>
    <mergeCell ref="B1355:D1355"/>
    <mergeCell ref="E1355:G1355"/>
    <mergeCell ref="B1356:D1356"/>
    <mergeCell ref="E1356:G1356"/>
    <mergeCell ref="B1351:D1351"/>
    <mergeCell ref="E1351:G1351"/>
    <mergeCell ref="B1352:D1352"/>
    <mergeCell ref="E1352:G1352"/>
    <mergeCell ref="B1353:D1353"/>
    <mergeCell ref="E1353:G1353"/>
    <mergeCell ref="B1348:D1348"/>
    <mergeCell ref="E1348:G1348"/>
    <mergeCell ref="B1349:D1349"/>
    <mergeCell ref="E1349:G1349"/>
    <mergeCell ref="B1350:D1350"/>
    <mergeCell ref="E1350:G1350"/>
    <mergeCell ref="B1345:D1345"/>
    <mergeCell ref="E1345:G1345"/>
    <mergeCell ref="B1346:D1346"/>
    <mergeCell ref="E1346:G1346"/>
    <mergeCell ref="B1347:D1347"/>
    <mergeCell ref="E1347:G1347"/>
    <mergeCell ref="B1342:D1342"/>
    <mergeCell ref="E1342:G1342"/>
    <mergeCell ref="B1343:D1343"/>
    <mergeCell ref="E1343:G1343"/>
    <mergeCell ref="B1344:D1344"/>
    <mergeCell ref="E1344:G1344"/>
    <mergeCell ref="B1339:D1339"/>
    <mergeCell ref="E1339:G1339"/>
    <mergeCell ref="B1340:D1340"/>
    <mergeCell ref="E1340:G1340"/>
    <mergeCell ref="B1341:D1341"/>
    <mergeCell ref="E1341:G1341"/>
    <mergeCell ref="B1336:D1336"/>
    <mergeCell ref="E1336:G1336"/>
    <mergeCell ref="B1337:D1337"/>
    <mergeCell ref="E1337:G1337"/>
    <mergeCell ref="B1338:D1338"/>
    <mergeCell ref="E1338:G1338"/>
    <mergeCell ref="B1332:D1332"/>
    <mergeCell ref="E1332:G1332"/>
    <mergeCell ref="A1333:O1333"/>
    <mergeCell ref="A1334:O1334"/>
    <mergeCell ref="B1335:D1335"/>
    <mergeCell ref="E1335:G1335"/>
    <mergeCell ref="B1328:D1328"/>
    <mergeCell ref="E1328:G1328"/>
    <mergeCell ref="A1329:O1329"/>
    <mergeCell ref="B1330:D1330"/>
    <mergeCell ref="E1330:G1330"/>
    <mergeCell ref="B1331:D1331"/>
    <mergeCell ref="E1331:G1331"/>
    <mergeCell ref="A1324:O1324"/>
    <mergeCell ref="B1325:D1325"/>
    <mergeCell ref="E1325:G1325"/>
    <mergeCell ref="B1326:D1326"/>
    <mergeCell ref="E1326:G1326"/>
    <mergeCell ref="B1327:D1327"/>
    <mergeCell ref="E1327:G1327"/>
    <mergeCell ref="B1321:D1321"/>
    <mergeCell ref="E1321:G1321"/>
    <mergeCell ref="B1322:D1322"/>
    <mergeCell ref="E1322:G1322"/>
    <mergeCell ref="B1323:D1323"/>
    <mergeCell ref="E1323:G1323"/>
    <mergeCell ref="B1318:D1318"/>
    <mergeCell ref="E1318:G1318"/>
    <mergeCell ref="B1319:D1319"/>
    <mergeCell ref="E1319:G1319"/>
    <mergeCell ref="B1320:D1320"/>
    <mergeCell ref="E1320:G1320"/>
    <mergeCell ref="B1315:D1315"/>
    <mergeCell ref="E1315:G1315"/>
    <mergeCell ref="B1316:D1316"/>
    <mergeCell ref="E1316:G1316"/>
    <mergeCell ref="B1317:D1317"/>
    <mergeCell ref="E1317:G1317"/>
    <mergeCell ref="B1312:D1312"/>
    <mergeCell ref="E1312:G1312"/>
    <mergeCell ref="B1313:D1313"/>
    <mergeCell ref="E1313:G1313"/>
    <mergeCell ref="B1314:D1314"/>
    <mergeCell ref="E1314:G1314"/>
    <mergeCell ref="B1309:D1309"/>
    <mergeCell ref="E1309:G1309"/>
    <mergeCell ref="B1310:D1310"/>
    <mergeCell ref="E1310:G1310"/>
    <mergeCell ref="B1311:D1311"/>
    <mergeCell ref="E1311:G1311"/>
    <mergeCell ref="B1306:D1306"/>
    <mergeCell ref="E1306:G1306"/>
    <mergeCell ref="B1307:D1307"/>
    <mergeCell ref="E1307:G1307"/>
    <mergeCell ref="B1308:D1308"/>
    <mergeCell ref="E1308:G1308"/>
    <mergeCell ref="B1303:D1303"/>
    <mergeCell ref="E1303:G1303"/>
    <mergeCell ref="B1304:D1304"/>
    <mergeCell ref="E1304:G1304"/>
    <mergeCell ref="B1305:D1305"/>
    <mergeCell ref="E1305:G1305"/>
    <mergeCell ref="B1300:D1300"/>
    <mergeCell ref="E1300:G1300"/>
    <mergeCell ref="B1301:D1301"/>
    <mergeCell ref="E1301:G1301"/>
    <mergeCell ref="B1302:D1302"/>
    <mergeCell ref="E1302:G1302"/>
    <mergeCell ref="B1297:D1297"/>
    <mergeCell ref="E1297:G1297"/>
    <mergeCell ref="B1298:D1298"/>
    <mergeCell ref="E1298:G1298"/>
    <mergeCell ref="B1299:D1299"/>
    <mergeCell ref="E1299:G1299"/>
    <mergeCell ref="B1294:D1294"/>
    <mergeCell ref="E1294:G1294"/>
    <mergeCell ref="B1295:D1295"/>
    <mergeCell ref="E1295:G1295"/>
    <mergeCell ref="B1296:D1296"/>
    <mergeCell ref="E1296:G1296"/>
    <mergeCell ref="B1291:D1291"/>
    <mergeCell ref="E1291:G1291"/>
    <mergeCell ref="B1292:D1292"/>
    <mergeCell ref="E1292:G1292"/>
    <mergeCell ref="B1293:D1293"/>
    <mergeCell ref="E1293:G1293"/>
    <mergeCell ref="B1288:D1288"/>
    <mergeCell ref="E1288:G1288"/>
    <mergeCell ref="B1289:D1289"/>
    <mergeCell ref="E1289:G1289"/>
    <mergeCell ref="B1290:D1290"/>
    <mergeCell ref="E1290:G1290"/>
    <mergeCell ref="B1285:D1285"/>
    <mergeCell ref="E1285:G1285"/>
    <mergeCell ref="B1286:D1286"/>
    <mergeCell ref="E1286:G1286"/>
    <mergeCell ref="B1287:D1287"/>
    <mergeCell ref="E1287:G1287"/>
    <mergeCell ref="B1282:D1282"/>
    <mergeCell ref="E1282:G1282"/>
    <mergeCell ref="B1283:D1283"/>
    <mergeCell ref="E1283:G1283"/>
    <mergeCell ref="B1284:D1284"/>
    <mergeCell ref="E1284:G1284"/>
    <mergeCell ref="A1278:O1278"/>
    <mergeCell ref="B1279:D1279"/>
    <mergeCell ref="E1279:G1279"/>
    <mergeCell ref="B1280:D1280"/>
    <mergeCell ref="E1280:G1280"/>
    <mergeCell ref="B1281:D1281"/>
    <mergeCell ref="E1281:G1281"/>
    <mergeCell ref="B1272:J1272"/>
    <mergeCell ref="B1273:J1273"/>
    <mergeCell ref="B1274:J1274"/>
    <mergeCell ref="B1275:J1275"/>
    <mergeCell ref="A1276:O1276"/>
    <mergeCell ref="A1277:O1277"/>
    <mergeCell ref="B1268:D1268"/>
    <mergeCell ref="E1268:G1268"/>
    <mergeCell ref="B1269:D1269"/>
    <mergeCell ref="E1269:G1269"/>
    <mergeCell ref="B1270:J1270"/>
    <mergeCell ref="B1271:J1271"/>
    <mergeCell ref="B1265:D1265"/>
    <mergeCell ref="E1265:G1265"/>
    <mergeCell ref="B1266:D1266"/>
    <mergeCell ref="E1266:G1266"/>
    <mergeCell ref="B1267:D1267"/>
    <mergeCell ref="E1267:G1267"/>
    <mergeCell ref="B1262:D1262"/>
    <mergeCell ref="E1262:G1262"/>
    <mergeCell ref="B1263:D1263"/>
    <mergeCell ref="E1263:G1263"/>
    <mergeCell ref="B1264:D1264"/>
    <mergeCell ref="E1264:G1264"/>
    <mergeCell ref="B1259:D1259"/>
    <mergeCell ref="E1259:G1259"/>
    <mergeCell ref="B1260:D1260"/>
    <mergeCell ref="E1260:G1260"/>
    <mergeCell ref="B1261:D1261"/>
    <mergeCell ref="E1261:G1261"/>
    <mergeCell ref="B1256:D1256"/>
    <mergeCell ref="E1256:G1256"/>
    <mergeCell ref="B1257:D1257"/>
    <mergeCell ref="E1257:G1257"/>
    <mergeCell ref="B1258:D1258"/>
    <mergeCell ref="E1258:G1258"/>
    <mergeCell ref="B1253:D1253"/>
    <mergeCell ref="E1253:G1253"/>
    <mergeCell ref="B1254:D1254"/>
    <mergeCell ref="E1254:G1254"/>
    <mergeCell ref="B1255:D1255"/>
    <mergeCell ref="E1255:G1255"/>
    <mergeCell ref="B1250:D1250"/>
    <mergeCell ref="E1250:G1250"/>
    <mergeCell ref="B1251:D1251"/>
    <mergeCell ref="E1251:G1251"/>
    <mergeCell ref="B1252:D1252"/>
    <mergeCell ref="E1252:G1252"/>
    <mergeCell ref="B1247:D1247"/>
    <mergeCell ref="E1247:G1247"/>
    <mergeCell ref="B1248:D1248"/>
    <mergeCell ref="E1248:G1248"/>
    <mergeCell ref="B1249:D1249"/>
    <mergeCell ref="E1249:G1249"/>
    <mergeCell ref="B1244:D1244"/>
    <mergeCell ref="E1244:G1244"/>
    <mergeCell ref="B1245:D1245"/>
    <mergeCell ref="E1245:G1245"/>
    <mergeCell ref="B1246:D1246"/>
    <mergeCell ref="E1246:G1246"/>
    <mergeCell ref="B1241:D1241"/>
    <mergeCell ref="E1241:G1241"/>
    <mergeCell ref="B1242:D1242"/>
    <mergeCell ref="E1242:G1242"/>
    <mergeCell ref="B1243:D1243"/>
    <mergeCell ref="E1243:G1243"/>
    <mergeCell ref="B1238:D1238"/>
    <mergeCell ref="E1238:G1238"/>
    <mergeCell ref="B1239:D1239"/>
    <mergeCell ref="E1239:G1239"/>
    <mergeCell ref="B1240:D1240"/>
    <mergeCell ref="E1240:G1240"/>
    <mergeCell ref="B1235:D1235"/>
    <mergeCell ref="E1235:G1235"/>
    <mergeCell ref="B1236:D1236"/>
    <mergeCell ref="E1236:G1236"/>
    <mergeCell ref="B1237:D1237"/>
    <mergeCell ref="E1237:G1237"/>
    <mergeCell ref="B1232:D1232"/>
    <mergeCell ref="E1232:G1232"/>
    <mergeCell ref="B1233:D1233"/>
    <mergeCell ref="E1233:G1233"/>
    <mergeCell ref="B1234:D1234"/>
    <mergeCell ref="E1234:G1234"/>
    <mergeCell ref="B1229:D1229"/>
    <mergeCell ref="E1229:G1229"/>
    <mergeCell ref="B1230:D1230"/>
    <mergeCell ref="E1230:G1230"/>
    <mergeCell ref="B1231:D1231"/>
    <mergeCell ref="E1231:G1231"/>
    <mergeCell ref="B1226:D1226"/>
    <mergeCell ref="E1226:G1226"/>
    <mergeCell ref="B1227:D1227"/>
    <mergeCell ref="E1227:G1227"/>
    <mergeCell ref="B1228:D1228"/>
    <mergeCell ref="E1228:G1228"/>
    <mergeCell ref="B1223:D1223"/>
    <mergeCell ref="E1223:G1223"/>
    <mergeCell ref="B1224:D1224"/>
    <mergeCell ref="E1224:G1224"/>
    <mergeCell ref="B1225:D1225"/>
    <mergeCell ref="E1225:G1225"/>
    <mergeCell ref="B1220:D1220"/>
    <mergeCell ref="E1220:G1220"/>
    <mergeCell ref="B1221:D1221"/>
    <mergeCell ref="E1221:G1221"/>
    <mergeCell ref="B1222:D1222"/>
    <mergeCell ref="E1222:G1222"/>
    <mergeCell ref="B1217:D1217"/>
    <mergeCell ref="E1217:G1217"/>
    <mergeCell ref="B1218:D1218"/>
    <mergeCell ref="E1218:G1218"/>
    <mergeCell ref="B1219:D1219"/>
    <mergeCell ref="E1219:G1219"/>
    <mergeCell ref="B1214:D1214"/>
    <mergeCell ref="E1214:G1214"/>
    <mergeCell ref="B1215:D1215"/>
    <mergeCell ref="E1215:G1215"/>
    <mergeCell ref="B1216:D1216"/>
    <mergeCell ref="E1216:G1216"/>
    <mergeCell ref="B1211:D1211"/>
    <mergeCell ref="E1211:G1211"/>
    <mergeCell ref="B1212:D1212"/>
    <mergeCell ref="E1212:G1212"/>
    <mergeCell ref="B1213:D1213"/>
    <mergeCell ref="E1213:G1213"/>
    <mergeCell ref="B1208:D1208"/>
    <mergeCell ref="E1208:G1208"/>
    <mergeCell ref="B1209:D1209"/>
    <mergeCell ref="E1209:G1209"/>
    <mergeCell ref="B1210:D1210"/>
    <mergeCell ref="E1210:G1210"/>
    <mergeCell ref="B1205:D1205"/>
    <mergeCell ref="E1205:G1205"/>
    <mergeCell ref="B1206:D1206"/>
    <mergeCell ref="E1206:G1206"/>
    <mergeCell ref="B1207:D1207"/>
    <mergeCell ref="E1207:G1207"/>
    <mergeCell ref="B1202:D1202"/>
    <mergeCell ref="E1202:G1202"/>
    <mergeCell ref="B1203:D1203"/>
    <mergeCell ref="E1203:G1203"/>
    <mergeCell ref="B1204:D1204"/>
    <mergeCell ref="E1204:G1204"/>
    <mergeCell ref="B1199:D1199"/>
    <mergeCell ref="E1199:G1199"/>
    <mergeCell ref="B1200:D1200"/>
    <mergeCell ref="E1200:G1200"/>
    <mergeCell ref="B1201:D1201"/>
    <mergeCell ref="E1201:G1201"/>
    <mergeCell ref="B1196:D1196"/>
    <mergeCell ref="E1196:G1196"/>
    <mergeCell ref="B1197:D1197"/>
    <mergeCell ref="E1197:G1197"/>
    <mergeCell ref="B1198:D1198"/>
    <mergeCell ref="E1198:G1198"/>
    <mergeCell ref="B1193:D1193"/>
    <mergeCell ref="E1193:G1193"/>
    <mergeCell ref="B1194:D1194"/>
    <mergeCell ref="E1194:G1194"/>
    <mergeCell ref="B1195:D1195"/>
    <mergeCell ref="E1195:G1195"/>
    <mergeCell ref="B1190:D1190"/>
    <mergeCell ref="E1190:G1190"/>
    <mergeCell ref="B1191:D1191"/>
    <mergeCell ref="E1191:G1191"/>
    <mergeCell ref="B1192:D1192"/>
    <mergeCell ref="E1192:G1192"/>
    <mergeCell ref="B1187:D1187"/>
    <mergeCell ref="E1187:G1187"/>
    <mergeCell ref="B1188:D1188"/>
    <mergeCell ref="E1188:G1188"/>
    <mergeCell ref="B1189:D1189"/>
    <mergeCell ref="E1189:G1189"/>
    <mergeCell ref="B1184:D1184"/>
    <mergeCell ref="E1184:G1184"/>
    <mergeCell ref="B1185:D1185"/>
    <mergeCell ref="E1185:G1185"/>
    <mergeCell ref="B1186:D1186"/>
    <mergeCell ref="E1186:G1186"/>
    <mergeCell ref="B1181:D1181"/>
    <mergeCell ref="E1181:G1181"/>
    <mergeCell ref="B1182:D1182"/>
    <mergeCell ref="E1182:G1182"/>
    <mergeCell ref="B1183:D1183"/>
    <mergeCell ref="E1183:G1183"/>
    <mergeCell ref="B1178:D1178"/>
    <mergeCell ref="E1178:G1178"/>
    <mergeCell ref="B1179:D1179"/>
    <mergeCell ref="E1179:G1179"/>
    <mergeCell ref="B1180:D1180"/>
    <mergeCell ref="E1180:G1180"/>
    <mergeCell ref="B1175:D1175"/>
    <mergeCell ref="E1175:G1175"/>
    <mergeCell ref="B1176:D1176"/>
    <mergeCell ref="E1176:G1176"/>
    <mergeCell ref="B1177:D1177"/>
    <mergeCell ref="E1177:G1177"/>
    <mergeCell ref="B1172:D1172"/>
    <mergeCell ref="E1172:G1172"/>
    <mergeCell ref="B1173:D1173"/>
    <mergeCell ref="E1173:G1173"/>
    <mergeCell ref="B1174:D1174"/>
    <mergeCell ref="E1174:G1174"/>
    <mergeCell ref="B1169:D1169"/>
    <mergeCell ref="E1169:G1169"/>
    <mergeCell ref="B1170:D1170"/>
    <mergeCell ref="E1170:G1170"/>
    <mergeCell ref="B1171:D1171"/>
    <mergeCell ref="E1171:G1171"/>
    <mergeCell ref="B1166:D1166"/>
    <mergeCell ref="E1166:G1166"/>
    <mergeCell ref="B1167:D1167"/>
    <mergeCell ref="E1167:G1167"/>
    <mergeCell ref="B1168:D1168"/>
    <mergeCell ref="E1168:G1168"/>
    <mergeCell ref="B1163:D1163"/>
    <mergeCell ref="E1163:G1163"/>
    <mergeCell ref="B1164:D1164"/>
    <mergeCell ref="E1164:G1164"/>
    <mergeCell ref="B1165:D1165"/>
    <mergeCell ref="E1165:G1165"/>
    <mergeCell ref="B1160:D1160"/>
    <mergeCell ref="E1160:G1160"/>
    <mergeCell ref="B1161:D1161"/>
    <mergeCell ref="E1161:G1161"/>
    <mergeCell ref="B1162:D1162"/>
    <mergeCell ref="E1162:G1162"/>
    <mergeCell ref="B1157:D1157"/>
    <mergeCell ref="E1157:G1157"/>
    <mergeCell ref="B1158:D1158"/>
    <mergeCell ref="E1158:G1158"/>
    <mergeCell ref="B1159:D1159"/>
    <mergeCell ref="E1159:G1159"/>
    <mergeCell ref="B1154:D1154"/>
    <mergeCell ref="E1154:G1154"/>
    <mergeCell ref="B1155:D1155"/>
    <mergeCell ref="E1155:G1155"/>
    <mergeCell ref="B1156:D1156"/>
    <mergeCell ref="E1156:G1156"/>
    <mergeCell ref="B1151:D1151"/>
    <mergeCell ref="E1151:G1151"/>
    <mergeCell ref="B1152:D1152"/>
    <mergeCell ref="E1152:G1152"/>
    <mergeCell ref="B1153:D1153"/>
    <mergeCell ref="E1153:G1153"/>
    <mergeCell ref="B1148:D1148"/>
    <mergeCell ref="E1148:G1148"/>
    <mergeCell ref="B1149:D1149"/>
    <mergeCell ref="E1149:G1149"/>
    <mergeCell ref="B1150:D1150"/>
    <mergeCell ref="E1150:G1150"/>
    <mergeCell ref="B1145:D1145"/>
    <mergeCell ref="E1145:G1145"/>
    <mergeCell ref="B1146:D1146"/>
    <mergeCell ref="E1146:G1146"/>
    <mergeCell ref="B1147:D1147"/>
    <mergeCell ref="E1147:G1147"/>
    <mergeCell ref="B1142:D1142"/>
    <mergeCell ref="E1142:G1142"/>
    <mergeCell ref="B1143:D1143"/>
    <mergeCell ref="E1143:G1143"/>
    <mergeCell ref="B1144:D1144"/>
    <mergeCell ref="E1144:G1144"/>
    <mergeCell ref="B1139:D1139"/>
    <mergeCell ref="E1139:G1139"/>
    <mergeCell ref="B1140:D1140"/>
    <mergeCell ref="E1140:G1140"/>
    <mergeCell ref="B1141:D1141"/>
    <mergeCell ref="E1141:G1141"/>
    <mergeCell ref="B1136:D1136"/>
    <mergeCell ref="E1136:G1136"/>
    <mergeCell ref="B1137:D1137"/>
    <mergeCell ref="E1137:G1137"/>
    <mergeCell ref="B1138:D1138"/>
    <mergeCell ref="E1138:G1138"/>
    <mergeCell ref="B1133:D1133"/>
    <mergeCell ref="E1133:G1133"/>
    <mergeCell ref="B1134:D1134"/>
    <mergeCell ref="E1134:G1134"/>
    <mergeCell ref="B1135:D1135"/>
    <mergeCell ref="E1135:G1135"/>
    <mergeCell ref="B1130:D1130"/>
    <mergeCell ref="E1130:G1130"/>
    <mergeCell ref="B1131:D1131"/>
    <mergeCell ref="E1131:G1131"/>
    <mergeCell ref="B1132:D1132"/>
    <mergeCell ref="E1132:G1132"/>
    <mergeCell ref="B1127:D1127"/>
    <mergeCell ref="E1127:G1127"/>
    <mergeCell ref="B1128:D1128"/>
    <mergeCell ref="E1128:G1128"/>
    <mergeCell ref="B1129:D1129"/>
    <mergeCell ref="E1129:G1129"/>
    <mergeCell ref="B1124:D1124"/>
    <mergeCell ref="E1124:G1124"/>
    <mergeCell ref="B1125:D1125"/>
    <mergeCell ref="E1125:G1125"/>
    <mergeCell ref="B1126:D1126"/>
    <mergeCell ref="E1126:G1126"/>
    <mergeCell ref="B1121:D1121"/>
    <mergeCell ref="E1121:G1121"/>
    <mergeCell ref="B1122:D1122"/>
    <mergeCell ref="E1122:G1122"/>
    <mergeCell ref="B1123:D1123"/>
    <mergeCell ref="E1123:G1123"/>
    <mergeCell ref="B1118:D1118"/>
    <mergeCell ref="E1118:G1118"/>
    <mergeCell ref="B1119:D1119"/>
    <mergeCell ref="E1119:G1119"/>
    <mergeCell ref="B1120:D1120"/>
    <mergeCell ref="E1120:G1120"/>
    <mergeCell ref="B1115:D1115"/>
    <mergeCell ref="E1115:G1115"/>
    <mergeCell ref="B1116:D1116"/>
    <mergeCell ref="E1116:G1116"/>
    <mergeCell ref="B1117:D1117"/>
    <mergeCell ref="E1117:G1117"/>
    <mergeCell ref="B1112:D1112"/>
    <mergeCell ref="E1112:G1112"/>
    <mergeCell ref="B1113:D1113"/>
    <mergeCell ref="E1113:G1113"/>
    <mergeCell ref="B1114:D1114"/>
    <mergeCell ref="E1114:G1114"/>
    <mergeCell ref="B1109:D1109"/>
    <mergeCell ref="E1109:G1109"/>
    <mergeCell ref="B1110:D1110"/>
    <mergeCell ref="E1110:G1110"/>
    <mergeCell ref="B1111:D1111"/>
    <mergeCell ref="E1111:G1111"/>
    <mergeCell ref="B1106:D1106"/>
    <mergeCell ref="E1106:G1106"/>
    <mergeCell ref="B1107:D1107"/>
    <mergeCell ref="E1107:G1107"/>
    <mergeCell ref="B1108:D1108"/>
    <mergeCell ref="E1108:G1108"/>
    <mergeCell ref="B1103:D1103"/>
    <mergeCell ref="E1103:G1103"/>
    <mergeCell ref="B1104:D1104"/>
    <mergeCell ref="E1104:G1104"/>
    <mergeCell ref="B1105:D1105"/>
    <mergeCell ref="E1105:G1105"/>
    <mergeCell ref="B1100:D1100"/>
    <mergeCell ref="E1100:G1100"/>
    <mergeCell ref="B1101:D1101"/>
    <mergeCell ref="E1101:G1101"/>
    <mergeCell ref="B1102:D1102"/>
    <mergeCell ref="E1102:G1102"/>
    <mergeCell ref="B1097:D1097"/>
    <mergeCell ref="E1097:G1097"/>
    <mergeCell ref="B1098:D1098"/>
    <mergeCell ref="E1098:G1098"/>
    <mergeCell ref="B1099:D1099"/>
    <mergeCell ref="E1099:G1099"/>
    <mergeCell ref="B1094:D1094"/>
    <mergeCell ref="E1094:G1094"/>
    <mergeCell ref="B1095:D1095"/>
    <mergeCell ref="E1095:G1095"/>
    <mergeCell ref="B1096:D1096"/>
    <mergeCell ref="E1096:G1096"/>
    <mergeCell ref="B1091:D1091"/>
    <mergeCell ref="E1091:G1091"/>
    <mergeCell ref="B1092:D1092"/>
    <mergeCell ref="E1092:G1092"/>
    <mergeCell ref="B1093:D1093"/>
    <mergeCell ref="E1093:G1093"/>
    <mergeCell ref="B1088:D1088"/>
    <mergeCell ref="E1088:G1088"/>
    <mergeCell ref="B1089:D1089"/>
    <mergeCell ref="E1089:G1089"/>
    <mergeCell ref="B1090:D1090"/>
    <mergeCell ref="E1090:G1090"/>
    <mergeCell ref="B1085:D1085"/>
    <mergeCell ref="E1085:G1085"/>
    <mergeCell ref="B1086:D1086"/>
    <mergeCell ref="E1086:G1086"/>
    <mergeCell ref="B1087:D1087"/>
    <mergeCell ref="E1087:G1087"/>
    <mergeCell ref="B1082:D1082"/>
    <mergeCell ref="E1082:G1082"/>
    <mergeCell ref="B1083:D1083"/>
    <mergeCell ref="E1083:G1083"/>
    <mergeCell ref="B1084:D1084"/>
    <mergeCell ref="E1084:G1084"/>
    <mergeCell ref="B1079:D1079"/>
    <mergeCell ref="E1079:G1079"/>
    <mergeCell ref="B1080:D1080"/>
    <mergeCell ref="E1080:G1080"/>
    <mergeCell ref="B1081:D1081"/>
    <mergeCell ref="E1081:G1081"/>
    <mergeCell ref="B1076:D1076"/>
    <mergeCell ref="E1076:G1076"/>
    <mergeCell ref="B1077:D1077"/>
    <mergeCell ref="E1077:G1077"/>
    <mergeCell ref="B1078:D1078"/>
    <mergeCell ref="E1078:G1078"/>
    <mergeCell ref="B1073:D1073"/>
    <mergeCell ref="E1073:G1073"/>
    <mergeCell ref="B1074:D1074"/>
    <mergeCell ref="E1074:G1074"/>
    <mergeCell ref="B1075:D1075"/>
    <mergeCell ref="E1075:G1075"/>
    <mergeCell ref="B1070:D1070"/>
    <mergeCell ref="E1070:G1070"/>
    <mergeCell ref="B1071:D1071"/>
    <mergeCell ref="E1071:G1071"/>
    <mergeCell ref="B1072:D1072"/>
    <mergeCell ref="E1072:G1072"/>
    <mergeCell ref="B1067:D1067"/>
    <mergeCell ref="E1067:G1067"/>
    <mergeCell ref="B1068:D1068"/>
    <mergeCell ref="E1068:G1068"/>
    <mergeCell ref="B1069:D1069"/>
    <mergeCell ref="E1069:G1069"/>
    <mergeCell ref="B1064:D1064"/>
    <mergeCell ref="E1064:G1064"/>
    <mergeCell ref="B1065:D1065"/>
    <mergeCell ref="E1065:G1065"/>
    <mergeCell ref="B1066:D1066"/>
    <mergeCell ref="E1066:G1066"/>
    <mergeCell ref="B1061:D1061"/>
    <mergeCell ref="E1061:G1061"/>
    <mergeCell ref="B1062:D1062"/>
    <mergeCell ref="E1062:G1062"/>
    <mergeCell ref="B1063:D1063"/>
    <mergeCell ref="E1063:G1063"/>
    <mergeCell ref="B1058:D1058"/>
    <mergeCell ref="E1058:G1058"/>
    <mergeCell ref="B1059:D1059"/>
    <mergeCell ref="E1059:G1059"/>
    <mergeCell ref="B1060:D1060"/>
    <mergeCell ref="E1060:G1060"/>
    <mergeCell ref="B1055:D1055"/>
    <mergeCell ref="E1055:G1055"/>
    <mergeCell ref="B1056:D1056"/>
    <mergeCell ref="E1056:G1056"/>
    <mergeCell ref="B1057:D1057"/>
    <mergeCell ref="E1057:G1057"/>
    <mergeCell ref="B1052:D1052"/>
    <mergeCell ref="E1052:G1052"/>
    <mergeCell ref="B1053:D1053"/>
    <mergeCell ref="E1053:G1053"/>
    <mergeCell ref="B1054:D1054"/>
    <mergeCell ref="E1054:G1054"/>
    <mergeCell ref="B1049:D1049"/>
    <mergeCell ref="E1049:G1049"/>
    <mergeCell ref="B1050:D1050"/>
    <mergeCell ref="E1050:G1050"/>
    <mergeCell ref="B1051:D1051"/>
    <mergeCell ref="E1051:G1051"/>
    <mergeCell ref="B1046:D1046"/>
    <mergeCell ref="E1046:G1046"/>
    <mergeCell ref="B1047:D1047"/>
    <mergeCell ref="E1047:G1047"/>
    <mergeCell ref="B1048:D1048"/>
    <mergeCell ref="E1048:G1048"/>
    <mergeCell ref="B1043:D1043"/>
    <mergeCell ref="E1043:G1043"/>
    <mergeCell ref="B1044:D1044"/>
    <mergeCell ref="E1044:G1044"/>
    <mergeCell ref="B1045:D1045"/>
    <mergeCell ref="E1045:G1045"/>
    <mergeCell ref="B1040:D1040"/>
    <mergeCell ref="E1040:G1040"/>
    <mergeCell ref="B1041:D1041"/>
    <mergeCell ref="E1041:G1041"/>
    <mergeCell ref="B1042:D1042"/>
    <mergeCell ref="E1042:G1042"/>
    <mergeCell ref="B1037:D1037"/>
    <mergeCell ref="E1037:G1037"/>
    <mergeCell ref="B1038:D1038"/>
    <mergeCell ref="E1038:G1038"/>
    <mergeCell ref="B1039:D1039"/>
    <mergeCell ref="E1039:G1039"/>
    <mergeCell ref="B1034:D1034"/>
    <mergeCell ref="E1034:G1034"/>
    <mergeCell ref="B1035:D1035"/>
    <mergeCell ref="E1035:G1035"/>
    <mergeCell ref="B1036:D1036"/>
    <mergeCell ref="E1036:G1036"/>
    <mergeCell ref="B1031:D1031"/>
    <mergeCell ref="E1031:G1031"/>
    <mergeCell ref="B1032:D1032"/>
    <mergeCell ref="E1032:G1032"/>
    <mergeCell ref="B1033:D1033"/>
    <mergeCell ref="E1033:G1033"/>
    <mergeCell ref="B1028:D1028"/>
    <mergeCell ref="E1028:G1028"/>
    <mergeCell ref="B1029:D1029"/>
    <mergeCell ref="E1029:G1029"/>
    <mergeCell ref="B1030:D1030"/>
    <mergeCell ref="E1030:G1030"/>
    <mergeCell ref="B1025:D1025"/>
    <mergeCell ref="E1025:G1025"/>
    <mergeCell ref="B1026:D1026"/>
    <mergeCell ref="E1026:G1026"/>
    <mergeCell ref="B1027:D1027"/>
    <mergeCell ref="E1027:G1027"/>
    <mergeCell ref="B1022:D1022"/>
    <mergeCell ref="E1022:G1022"/>
    <mergeCell ref="B1023:D1023"/>
    <mergeCell ref="E1023:G1023"/>
    <mergeCell ref="B1024:D1024"/>
    <mergeCell ref="E1024:G1024"/>
    <mergeCell ref="B1019:D1019"/>
    <mergeCell ref="E1019:G1019"/>
    <mergeCell ref="B1020:D1020"/>
    <mergeCell ref="E1020:G1020"/>
    <mergeCell ref="B1021:D1021"/>
    <mergeCell ref="E1021:G1021"/>
    <mergeCell ref="B1016:D1016"/>
    <mergeCell ref="E1016:G1016"/>
    <mergeCell ref="B1017:D1017"/>
    <mergeCell ref="E1017:G1017"/>
    <mergeCell ref="B1018:D1018"/>
    <mergeCell ref="E1018:G1018"/>
    <mergeCell ref="B1013:D1013"/>
    <mergeCell ref="E1013:G1013"/>
    <mergeCell ref="B1014:D1014"/>
    <mergeCell ref="E1014:G1014"/>
    <mergeCell ref="B1015:D1015"/>
    <mergeCell ref="E1015:G1015"/>
    <mergeCell ref="B1010:D1010"/>
    <mergeCell ref="E1010:G1010"/>
    <mergeCell ref="B1011:D1011"/>
    <mergeCell ref="E1011:G1011"/>
    <mergeCell ref="B1012:D1012"/>
    <mergeCell ref="E1012:G1012"/>
    <mergeCell ref="B1007:D1007"/>
    <mergeCell ref="E1007:G1007"/>
    <mergeCell ref="B1008:D1008"/>
    <mergeCell ref="E1008:G1008"/>
    <mergeCell ref="B1009:D1009"/>
    <mergeCell ref="E1009:G1009"/>
    <mergeCell ref="B1004:D1004"/>
    <mergeCell ref="E1004:G1004"/>
    <mergeCell ref="B1005:D1005"/>
    <mergeCell ref="E1005:G1005"/>
    <mergeCell ref="B1006:D1006"/>
    <mergeCell ref="E1006:G1006"/>
    <mergeCell ref="B1001:D1001"/>
    <mergeCell ref="E1001:G1001"/>
    <mergeCell ref="B1002:D1002"/>
    <mergeCell ref="E1002:G1002"/>
    <mergeCell ref="B1003:D1003"/>
    <mergeCell ref="E1003:G1003"/>
    <mergeCell ref="B998:D998"/>
    <mergeCell ref="E998:G998"/>
    <mergeCell ref="B999:D999"/>
    <mergeCell ref="E999:G999"/>
    <mergeCell ref="B1000:D1000"/>
    <mergeCell ref="E1000:G1000"/>
    <mergeCell ref="B995:D995"/>
    <mergeCell ref="E995:G995"/>
    <mergeCell ref="B996:D996"/>
    <mergeCell ref="E996:G996"/>
    <mergeCell ref="B997:D997"/>
    <mergeCell ref="E997:G997"/>
    <mergeCell ref="B992:D992"/>
    <mergeCell ref="E992:G992"/>
    <mergeCell ref="B993:D993"/>
    <mergeCell ref="E993:G993"/>
    <mergeCell ref="B994:D994"/>
    <mergeCell ref="E994:G994"/>
    <mergeCell ref="B989:D989"/>
    <mergeCell ref="E989:G989"/>
    <mergeCell ref="B990:D990"/>
    <mergeCell ref="E990:G990"/>
    <mergeCell ref="B991:D991"/>
    <mergeCell ref="E991:G991"/>
    <mergeCell ref="B986:D986"/>
    <mergeCell ref="E986:G986"/>
    <mergeCell ref="B987:D987"/>
    <mergeCell ref="E987:G987"/>
    <mergeCell ref="B988:D988"/>
    <mergeCell ref="E988:G988"/>
    <mergeCell ref="B983:D983"/>
    <mergeCell ref="E983:G983"/>
    <mergeCell ref="B984:D984"/>
    <mergeCell ref="E984:G984"/>
    <mergeCell ref="B985:D985"/>
    <mergeCell ref="E985:G985"/>
    <mergeCell ref="B980:D980"/>
    <mergeCell ref="E980:G980"/>
    <mergeCell ref="B981:D981"/>
    <mergeCell ref="E981:G981"/>
    <mergeCell ref="B982:D982"/>
    <mergeCell ref="E982:G982"/>
    <mergeCell ref="B977:D977"/>
    <mergeCell ref="E977:G977"/>
    <mergeCell ref="B978:D978"/>
    <mergeCell ref="E978:G978"/>
    <mergeCell ref="B979:D979"/>
    <mergeCell ref="E979:G979"/>
    <mergeCell ref="B974:D974"/>
    <mergeCell ref="E974:G974"/>
    <mergeCell ref="B975:D975"/>
    <mergeCell ref="E975:G975"/>
    <mergeCell ref="B976:D976"/>
    <mergeCell ref="E976:G976"/>
    <mergeCell ref="B971:D971"/>
    <mergeCell ref="E971:G971"/>
    <mergeCell ref="B972:D972"/>
    <mergeCell ref="E972:G972"/>
    <mergeCell ref="B973:D973"/>
    <mergeCell ref="E973:G973"/>
    <mergeCell ref="B968:D968"/>
    <mergeCell ref="E968:G968"/>
    <mergeCell ref="B969:D969"/>
    <mergeCell ref="E969:G969"/>
    <mergeCell ref="B970:D970"/>
    <mergeCell ref="E970:G970"/>
    <mergeCell ref="B965:D965"/>
    <mergeCell ref="E965:G965"/>
    <mergeCell ref="B966:D966"/>
    <mergeCell ref="E966:G966"/>
    <mergeCell ref="B967:D967"/>
    <mergeCell ref="E967:G967"/>
    <mergeCell ref="B962:D962"/>
    <mergeCell ref="E962:G962"/>
    <mergeCell ref="B963:D963"/>
    <mergeCell ref="E963:G963"/>
    <mergeCell ref="B964:D964"/>
    <mergeCell ref="E964:G964"/>
    <mergeCell ref="B959:D959"/>
    <mergeCell ref="E959:G959"/>
    <mergeCell ref="B960:D960"/>
    <mergeCell ref="E960:G960"/>
    <mergeCell ref="B961:D961"/>
    <mergeCell ref="E961:G961"/>
    <mergeCell ref="B956:D956"/>
    <mergeCell ref="E956:G956"/>
    <mergeCell ref="B957:D957"/>
    <mergeCell ref="E957:G957"/>
    <mergeCell ref="B958:D958"/>
    <mergeCell ref="E958:G958"/>
    <mergeCell ref="B953:D953"/>
    <mergeCell ref="E953:G953"/>
    <mergeCell ref="B954:D954"/>
    <mergeCell ref="E954:G954"/>
    <mergeCell ref="B955:D955"/>
    <mergeCell ref="E955:G955"/>
    <mergeCell ref="B950:D950"/>
    <mergeCell ref="E950:G950"/>
    <mergeCell ref="B951:D951"/>
    <mergeCell ref="E951:G951"/>
    <mergeCell ref="B952:D952"/>
    <mergeCell ref="E952:G952"/>
    <mergeCell ref="B947:D947"/>
    <mergeCell ref="E947:G947"/>
    <mergeCell ref="B948:D948"/>
    <mergeCell ref="E948:G948"/>
    <mergeCell ref="B949:D949"/>
    <mergeCell ref="E949:G949"/>
    <mergeCell ref="B944:D944"/>
    <mergeCell ref="E944:G944"/>
    <mergeCell ref="B945:D945"/>
    <mergeCell ref="E945:G945"/>
    <mergeCell ref="B946:D946"/>
    <mergeCell ref="E946:G946"/>
    <mergeCell ref="B941:D941"/>
    <mergeCell ref="E941:G941"/>
    <mergeCell ref="B942:D942"/>
    <mergeCell ref="E942:G942"/>
    <mergeCell ref="B943:D943"/>
    <mergeCell ref="E943:G943"/>
    <mergeCell ref="B938:D938"/>
    <mergeCell ref="E938:G938"/>
    <mergeCell ref="B939:D939"/>
    <mergeCell ref="E939:G939"/>
    <mergeCell ref="B940:D940"/>
    <mergeCell ref="E940:G940"/>
    <mergeCell ref="B935:D935"/>
    <mergeCell ref="E935:G935"/>
    <mergeCell ref="B936:D936"/>
    <mergeCell ref="E936:G936"/>
    <mergeCell ref="B937:D937"/>
    <mergeCell ref="E937:G937"/>
    <mergeCell ref="B932:D932"/>
    <mergeCell ref="E932:G932"/>
    <mergeCell ref="B933:D933"/>
    <mergeCell ref="E933:G933"/>
    <mergeCell ref="B934:D934"/>
    <mergeCell ref="E934:G934"/>
    <mergeCell ref="B929:D929"/>
    <mergeCell ref="E929:G929"/>
    <mergeCell ref="B930:D930"/>
    <mergeCell ref="E930:G930"/>
    <mergeCell ref="B931:D931"/>
    <mergeCell ref="E931:G931"/>
    <mergeCell ref="B926:D926"/>
    <mergeCell ref="E926:G926"/>
    <mergeCell ref="B927:D927"/>
    <mergeCell ref="E927:G927"/>
    <mergeCell ref="B928:D928"/>
    <mergeCell ref="E928:G928"/>
    <mergeCell ref="B923:D923"/>
    <mergeCell ref="E923:G923"/>
    <mergeCell ref="B924:D924"/>
    <mergeCell ref="E924:G924"/>
    <mergeCell ref="B925:D925"/>
    <mergeCell ref="E925:G925"/>
    <mergeCell ref="B920:D920"/>
    <mergeCell ref="E920:G920"/>
    <mergeCell ref="B921:D921"/>
    <mergeCell ref="E921:G921"/>
    <mergeCell ref="B922:D922"/>
    <mergeCell ref="E922:G922"/>
    <mergeCell ref="B917:D917"/>
    <mergeCell ref="E917:G917"/>
    <mergeCell ref="B918:D918"/>
    <mergeCell ref="E918:G918"/>
    <mergeCell ref="B919:D919"/>
    <mergeCell ref="E919:G919"/>
    <mergeCell ref="B914:D914"/>
    <mergeCell ref="E914:G914"/>
    <mergeCell ref="B915:D915"/>
    <mergeCell ref="E915:G915"/>
    <mergeCell ref="B916:D916"/>
    <mergeCell ref="E916:G916"/>
    <mergeCell ref="B911:D911"/>
    <mergeCell ref="E911:G911"/>
    <mergeCell ref="B912:D912"/>
    <mergeCell ref="E912:G912"/>
    <mergeCell ref="B913:D913"/>
    <mergeCell ref="E913:G913"/>
    <mergeCell ref="B908:D908"/>
    <mergeCell ref="E908:G908"/>
    <mergeCell ref="B909:D909"/>
    <mergeCell ref="E909:G909"/>
    <mergeCell ref="B910:D910"/>
    <mergeCell ref="E910:G910"/>
    <mergeCell ref="B905:D905"/>
    <mergeCell ref="E905:G905"/>
    <mergeCell ref="B906:D906"/>
    <mergeCell ref="E906:G906"/>
    <mergeCell ref="B907:D907"/>
    <mergeCell ref="E907:G907"/>
    <mergeCell ref="B902:D902"/>
    <mergeCell ref="E902:G902"/>
    <mergeCell ref="B903:D903"/>
    <mergeCell ref="E903:G903"/>
    <mergeCell ref="B904:D904"/>
    <mergeCell ref="E904:G904"/>
    <mergeCell ref="B899:D899"/>
    <mergeCell ref="E899:G899"/>
    <mergeCell ref="B900:D900"/>
    <mergeCell ref="E900:G900"/>
    <mergeCell ref="B901:D901"/>
    <mergeCell ref="E901:G901"/>
    <mergeCell ref="B896:D896"/>
    <mergeCell ref="E896:G896"/>
    <mergeCell ref="B897:D897"/>
    <mergeCell ref="E897:G897"/>
    <mergeCell ref="B898:D898"/>
    <mergeCell ref="E898:G898"/>
    <mergeCell ref="B893:D893"/>
    <mergeCell ref="E893:G893"/>
    <mergeCell ref="B894:D894"/>
    <mergeCell ref="E894:G894"/>
    <mergeCell ref="B895:D895"/>
    <mergeCell ref="E895:G895"/>
    <mergeCell ref="B890:D890"/>
    <mergeCell ref="E890:G890"/>
    <mergeCell ref="B891:D891"/>
    <mergeCell ref="E891:G891"/>
    <mergeCell ref="B892:D892"/>
    <mergeCell ref="E892:G892"/>
    <mergeCell ref="B887:D887"/>
    <mergeCell ref="E887:G887"/>
    <mergeCell ref="B888:D888"/>
    <mergeCell ref="E888:G888"/>
    <mergeCell ref="B889:D889"/>
    <mergeCell ref="E889:G889"/>
    <mergeCell ref="B884:D884"/>
    <mergeCell ref="E884:G884"/>
    <mergeCell ref="B885:D885"/>
    <mergeCell ref="E885:G885"/>
    <mergeCell ref="B886:D886"/>
    <mergeCell ref="E886:G886"/>
    <mergeCell ref="B881:D881"/>
    <mergeCell ref="E881:G881"/>
    <mergeCell ref="B882:D882"/>
    <mergeCell ref="E882:G882"/>
    <mergeCell ref="B883:D883"/>
    <mergeCell ref="E883:G883"/>
    <mergeCell ref="B878:D878"/>
    <mergeCell ref="E878:G878"/>
    <mergeCell ref="B879:D879"/>
    <mergeCell ref="E879:G879"/>
    <mergeCell ref="B880:D880"/>
    <mergeCell ref="E880:G880"/>
    <mergeCell ref="B875:D875"/>
    <mergeCell ref="E875:G875"/>
    <mergeCell ref="B876:D876"/>
    <mergeCell ref="E876:G876"/>
    <mergeCell ref="B877:D877"/>
    <mergeCell ref="E877:G877"/>
    <mergeCell ref="B872:D872"/>
    <mergeCell ref="E872:G872"/>
    <mergeCell ref="B873:D873"/>
    <mergeCell ref="E873:G873"/>
    <mergeCell ref="B874:D874"/>
    <mergeCell ref="E874:G874"/>
    <mergeCell ref="B869:D869"/>
    <mergeCell ref="E869:G869"/>
    <mergeCell ref="B870:D870"/>
    <mergeCell ref="E870:G870"/>
    <mergeCell ref="B871:D871"/>
    <mergeCell ref="E871:G871"/>
    <mergeCell ref="B866:D866"/>
    <mergeCell ref="E866:G866"/>
    <mergeCell ref="B867:D867"/>
    <mergeCell ref="E867:G867"/>
    <mergeCell ref="B868:D868"/>
    <mergeCell ref="E868:G868"/>
    <mergeCell ref="B863:D863"/>
    <mergeCell ref="E863:G863"/>
    <mergeCell ref="B864:D864"/>
    <mergeCell ref="E864:G864"/>
    <mergeCell ref="B865:D865"/>
    <mergeCell ref="E865:G865"/>
    <mergeCell ref="B860:D860"/>
    <mergeCell ref="E860:G860"/>
    <mergeCell ref="B861:D861"/>
    <mergeCell ref="E861:G861"/>
    <mergeCell ref="B862:D862"/>
    <mergeCell ref="E862:G862"/>
    <mergeCell ref="B857:D857"/>
    <mergeCell ref="E857:G857"/>
    <mergeCell ref="B858:D858"/>
    <mergeCell ref="E858:G858"/>
    <mergeCell ref="B859:D859"/>
    <mergeCell ref="E859:G859"/>
    <mergeCell ref="B854:D854"/>
    <mergeCell ref="E854:G854"/>
    <mergeCell ref="B855:D855"/>
    <mergeCell ref="E855:G855"/>
    <mergeCell ref="B856:D856"/>
    <mergeCell ref="E856:G856"/>
    <mergeCell ref="B851:D851"/>
    <mergeCell ref="E851:G851"/>
    <mergeCell ref="B852:D852"/>
    <mergeCell ref="E852:G852"/>
    <mergeCell ref="B853:D853"/>
    <mergeCell ref="E853:G853"/>
    <mergeCell ref="B848:D848"/>
    <mergeCell ref="E848:G848"/>
    <mergeCell ref="B849:D849"/>
    <mergeCell ref="E849:G849"/>
    <mergeCell ref="B850:D850"/>
    <mergeCell ref="E850:G850"/>
    <mergeCell ref="B845:D845"/>
    <mergeCell ref="E845:G845"/>
    <mergeCell ref="B846:D846"/>
    <mergeCell ref="E846:G846"/>
    <mergeCell ref="B847:D847"/>
    <mergeCell ref="E847:G847"/>
    <mergeCell ref="B842:D842"/>
    <mergeCell ref="E842:G842"/>
    <mergeCell ref="B843:D843"/>
    <mergeCell ref="E843:G843"/>
    <mergeCell ref="B844:D844"/>
    <mergeCell ref="E844:G844"/>
    <mergeCell ref="B836:J836"/>
    <mergeCell ref="B837:J837"/>
    <mergeCell ref="B838:J838"/>
    <mergeCell ref="B839:J839"/>
    <mergeCell ref="B840:J840"/>
    <mergeCell ref="A841:O841"/>
    <mergeCell ref="A832:O832"/>
    <mergeCell ref="B833:D833"/>
    <mergeCell ref="E833:G833"/>
    <mergeCell ref="B834:D834"/>
    <mergeCell ref="E834:G834"/>
    <mergeCell ref="B835:J835"/>
    <mergeCell ref="B829:D829"/>
    <mergeCell ref="E829:G829"/>
    <mergeCell ref="B830:D830"/>
    <mergeCell ref="E830:G830"/>
    <mergeCell ref="B831:D831"/>
    <mergeCell ref="E831:G831"/>
    <mergeCell ref="B826:D826"/>
    <mergeCell ref="E826:G826"/>
    <mergeCell ref="B827:D827"/>
    <mergeCell ref="E827:G827"/>
    <mergeCell ref="B828:D828"/>
    <mergeCell ref="E828:G828"/>
    <mergeCell ref="B823:D823"/>
    <mergeCell ref="E823:G823"/>
    <mergeCell ref="B824:D824"/>
    <mergeCell ref="E824:G824"/>
    <mergeCell ref="B825:D825"/>
    <mergeCell ref="E825:G825"/>
    <mergeCell ref="B819:D819"/>
    <mergeCell ref="E819:G819"/>
    <mergeCell ref="A820:O820"/>
    <mergeCell ref="B821:D821"/>
    <mergeCell ref="E821:G821"/>
    <mergeCell ref="B822:D822"/>
    <mergeCell ref="E822:G822"/>
    <mergeCell ref="B816:D816"/>
    <mergeCell ref="E816:G816"/>
    <mergeCell ref="B817:D817"/>
    <mergeCell ref="E817:G817"/>
    <mergeCell ref="B818:D818"/>
    <mergeCell ref="E818:G818"/>
    <mergeCell ref="B812:D812"/>
    <mergeCell ref="E812:G812"/>
    <mergeCell ref="A813:O813"/>
    <mergeCell ref="B814:D814"/>
    <mergeCell ref="E814:G814"/>
    <mergeCell ref="B815:D815"/>
    <mergeCell ref="E815:G815"/>
    <mergeCell ref="A808:O808"/>
    <mergeCell ref="B809:D809"/>
    <mergeCell ref="E809:G809"/>
    <mergeCell ref="B810:D810"/>
    <mergeCell ref="E810:G810"/>
    <mergeCell ref="B811:D811"/>
    <mergeCell ref="E811:G811"/>
    <mergeCell ref="B805:D805"/>
    <mergeCell ref="E805:G805"/>
    <mergeCell ref="B806:D806"/>
    <mergeCell ref="E806:G806"/>
    <mergeCell ref="B807:D807"/>
    <mergeCell ref="E807:G807"/>
    <mergeCell ref="B801:D801"/>
    <mergeCell ref="E801:G801"/>
    <mergeCell ref="B802:D802"/>
    <mergeCell ref="E802:G802"/>
    <mergeCell ref="A803:O803"/>
    <mergeCell ref="B804:D804"/>
    <mergeCell ref="E804:G804"/>
    <mergeCell ref="B798:D798"/>
    <mergeCell ref="E798:G798"/>
    <mergeCell ref="B799:D799"/>
    <mergeCell ref="E799:G799"/>
    <mergeCell ref="B800:D800"/>
    <mergeCell ref="E800:G800"/>
    <mergeCell ref="B795:D795"/>
    <mergeCell ref="E795:G795"/>
    <mergeCell ref="B796:D796"/>
    <mergeCell ref="E796:G796"/>
    <mergeCell ref="B797:D797"/>
    <mergeCell ref="E797:G797"/>
    <mergeCell ref="B792:D792"/>
    <mergeCell ref="E792:G792"/>
    <mergeCell ref="B793:D793"/>
    <mergeCell ref="E793:G793"/>
    <mergeCell ref="B794:D794"/>
    <mergeCell ref="E794:G794"/>
    <mergeCell ref="A788:O788"/>
    <mergeCell ref="B789:D789"/>
    <mergeCell ref="E789:G789"/>
    <mergeCell ref="B790:D790"/>
    <mergeCell ref="E790:G790"/>
    <mergeCell ref="B791:D791"/>
    <mergeCell ref="E791:G791"/>
    <mergeCell ref="B782:J782"/>
    <mergeCell ref="B783:J783"/>
    <mergeCell ref="B784:J784"/>
    <mergeCell ref="B785:J785"/>
    <mergeCell ref="B786:J786"/>
    <mergeCell ref="A787:O787"/>
    <mergeCell ref="A778:O778"/>
    <mergeCell ref="B779:D779"/>
    <mergeCell ref="E779:G779"/>
    <mergeCell ref="B780:D780"/>
    <mergeCell ref="E780:G780"/>
    <mergeCell ref="B781:J781"/>
    <mergeCell ref="B774:D774"/>
    <mergeCell ref="E774:G774"/>
    <mergeCell ref="A775:O775"/>
    <mergeCell ref="B776:D776"/>
    <mergeCell ref="E776:G776"/>
    <mergeCell ref="B777:D777"/>
    <mergeCell ref="E777:G777"/>
    <mergeCell ref="B770:D770"/>
    <mergeCell ref="E770:G770"/>
    <mergeCell ref="B771:D771"/>
    <mergeCell ref="E771:G771"/>
    <mergeCell ref="A772:O772"/>
    <mergeCell ref="B773:D773"/>
    <mergeCell ref="E773:G773"/>
    <mergeCell ref="B767:D767"/>
    <mergeCell ref="E767:G767"/>
    <mergeCell ref="B768:D768"/>
    <mergeCell ref="E768:G768"/>
    <mergeCell ref="B769:D769"/>
    <mergeCell ref="E769:G769"/>
    <mergeCell ref="B764:D764"/>
    <mergeCell ref="E764:G764"/>
    <mergeCell ref="B765:D765"/>
    <mergeCell ref="E765:G765"/>
    <mergeCell ref="B766:D766"/>
    <mergeCell ref="E766:G766"/>
    <mergeCell ref="B761:D761"/>
    <mergeCell ref="E761:G761"/>
    <mergeCell ref="B762:D762"/>
    <mergeCell ref="E762:G762"/>
    <mergeCell ref="B763:D763"/>
    <mergeCell ref="E763:G763"/>
    <mergeCell ref="B757:D757"/>
    <mergeCell ref="E757:G757"/>
    <mergeCell ref="B758:D758"/>
    <mergeCell ref="E758:G758"/>
    <mergeCell ref="A759:O759"/>
    <mergeCell ref="B760:D760"/>
    <mergeCell ref="E760:G760"/>
    <mergeCell ref="B754:D754"/>
    <mergeCell ref="E754:G754"/>
    <mergeCell ref="B755:D755"/>
    <mergeCell ref="E755:G755"/>
    <mergeCell ref="B756:D756"/>
    <mergeCell ref="E756:G756"/>
    <mergeCell ref="B751:D751"/>
    <mergeCell ref="E751:G751"/>
    <mergeCell ref="B752:D752"/>
    <mergeCell ref="E752:G752"/>
    <mergeCell ref="B753:D753"/>
    <mergeCell ref="E753:G753"/>
    <mergeCell ref="A747:O747"/>
    <mergeCell ref="B748:D748"/>
    <mergeCell ref="E748:G748"/>
    <mergeCell ref="B749:D749"/>
    <mergeCell ref="E749:G749"/>
    <mergeCell ref="B750:D750"/>
    <mergeCell ref="E750:G750"/>
    <mergeCell ref="A743:O743"/>
    <mergeCell ref="B744:D744"/>
    <mergeCell ref="E744:G744"/>
    <mergeCell ref="B745:D745"/>
    <mergeCell ref="E745:G745"/>
    <mergeCell ref="A746:O746"/>
    <mergeCell ref="B739:D739"/>
    <mergeCell ref="E739:G739"/>
    <mergeCell ref="A740:O740"/>
    <mergeCell ref="B741:D741"/>
    <mergeCell ref="E741:G741"/>
    <mergeCell ref="B742:D742"/>
    <mergeCell ref="E742:G742"/>
    <mergeCell ref="B735:D735"/>
    <mergeCell ref="E735:G735"/>
    <mergeCell ref="B736:D736"/>
    <mergeCell ref="E736:G736"/>
    <mergeCell ref="A737:O737"/>
    <mergeCell ref="B738:D738"/>
    <mergeCell ref="E738:G738"/>
    <mergeCell ref="B732:D732"/>
    <mergeCell ref="E732:G732"/>
    <mergeCell ref="B733:D733"/>
    <mergeCell ref="E733:G733"/>
    <mergeCell ref="B734:D734"/>
    <mergeCell ref="E734:G734"/>
    <mergeCell ref="A728:O728"/>
    <mergeCell ref="B729:D729"/>
    <mergeCell ref="E729:G729"/>
    <mergeCell ref="B730:D730"/>
    <mergeCell ref="E730:G730"/>
    <mergeCell ref="B731:D731"/>
    <mergeCell ref="E731:G731"/>
    <mergeCell ref="A724:O724"/>
    <mergeCell ref="B725:D725"/>
    <mergeCell ref="E725:G725"/>
    <mergeCell ref="B726:D726"/>
    <mergeCell ref="E726:G726"/>
    <mergeCell ref="A727:O727"/>
    <mergeCell ref="B721:D721"/>
    <mergeCell ref="E721:G721"/>
    <mergeCell ref="B722:D722"/>
    <mergeCell ref="E722:G722"/>
    <mergeCell ref="B723:D723"/>
    <mergeCell ref="E723:G723"/>
    <mergeCell ref="A717:O717"/>
    <mergeCell ref="B718:D718"/>
    <mergeCell ref="E718:G718"/>
    <mergeCell ref="B719:D719"/>
    <mergeCell ref="E719:G719"/>
    <mergeCell ref="A720:O720"/>
    <mergeCell ref="B714:D714"/>
    <mergeCell ref="E714:G714"/>
    <mergeCell ref="B715:D715"/>
    <mergeCell ref="E715:G715"/>
    <mergeCell ref="B716:D716"/>
    <mergeCell ref="E716:G716"/>
    <mergeCell ref="B711:D711"/>
    <mergeCell ref="E711:G711"/>
    <mergeCell ref="B712:D712"/>
    <mergeCell ref="E712:G712"/>
    <mergeCell ref="B713:D713"/>
    <mergeCell ref="E713:G713"/>
    <mergeCell ref="B708:D708"/>
    <mergeCell ref="E708:G708"/>
    <mergeCell ref="B709:D709"/>
    <mergeCell ref="E709:G709"/>
    <mergeCell ref="B710:D710"/>
    <mergeCell ref="E710:G710"/>
    <mergeCell ref="A704:O704"/>
    <mergeCell ref="B705:D705"/>
    <mergeCell ref="E705:G705"/>
    <mergeCell ref="B706:D706"/>
    <mergeCell ref="E706:G706"/>
    <mergeCell ref="B707:D707"/>
    <mergeCell ref="E707:G707"/>
    <mergeCell ref="B698:J698"/>
    <mergeCell ref="B699:J699"/>
    <mergeCell ref="B700:J700"/>
    <mergeCell ref="B701:J701"/>
    <mergeCell ref="B702:J702"/>
    <mergeCell ref="A703:O703"/>
    <mergeCell ref="A694:O694"/>
    <mergeCell ref="B695:D695"/>
    <mergeCell ref="E695:G695"/>
    <mergeCell ref="B696:D696"/>
    <mergeCell ref="E696:G696"/>
    <mergeCell ref="B697:J697"/>
    <mergeCell ref="B691:D691"/>
    <mergeCell ref="E691:G691"/>
    <mergeCell ref="B692:D692"/>
    <mergeCell ref="E692:G692"/>
    <mergeCell ref="B693:D693"/>
    <mergeCell ref="E693:G693"/>
    <mergeCell ref="B688:D688"/>
    <mergeCell ref="E688:G688"/>
    <mergeCell ref="B689:D689"/>
    <mergeCell ref="E689:G689"/>
    <mergeCell ref="B690:D690"/>
    <mergeCell ref="E690:G690"/>
    <mergeCell ref="B685:D685"/>
    <mergeCell ref="E685:G685"/>
    <mergeCell ref="B686:D686"/>
    <mergeCell ref="E686:G686"/>
    <mergeCell ref="B687:D687"/>
    <mergeCell ref="E687:G687"/>
    <mergeCell ref="B682:D682"/>
    <mergeCell ref="E682:G682"/>
    <mergeCell ref="B683:D683"/>
    <mergeCell ref="E683:G683"/>
    <mergeCell ref="B684:D684"/>
    <mergeCell ref="E684:G684"/>
    <mergeCell ref="B679:D679"/>
    <mergeCell ref="E679:G679"/>
    <mergeCell ref="B680:D680"/>
    <mergeCell ref="E680:G680"/>
    <mergeCell ref="B681:D681"/>
    <mergeCell ref="E681:G681"/>
    <mergeCell ref="B676:D676"/>
    <mergeCell ref="E676:G676"/>
    <mergeCell ref="B677:D677"/>
    <mergeCell ref="E677:G677"/>
    <mergeCell ref="B678:D678"/>
    <mergeCell ref="E678:G678"/>
    <mergeCell ref="B673:D673"/>
    <mergeCell ref="E673:G673"/>
    <mergeCell ref="B674:D674"/>
    <mergeCell ref="E674:G674"/>
    <mergeCell ref="B675:D675"/>
    <mergeCell ref="E675:G675"/>
    <mergeCell ref="B670:D670"/>
    <mergeCell ref="E670:G670"/>
    <mergeCell ref="B671:D671"/>
    <mergeCell ref="E671:G671"/>
    <mergeCell ref="B672:D672"/>
    <mergeCell ref="E672:G672"/>
    <mergeCell ref="B667:D667"/>
    <mergeCell ref="E667:G667"/>
    <mergeCell ref="B668:D668"/>
    <mergeCell ref="E668:G668"/>
    <mergeCell ref="B669:D669"/>
    <mergeCell ref="E669:G669"/>
    <mergeCell ref="B664:D664"/>
    <mergeCell ref="E664:G664"/>
    <mergeCell ref="B665:D665"/>
    <mergeCell ref="E665:G665"/>
    <mergeCell ref="B666:D666"/>
    <mergeCell ref="E666:G666"/>
    <mergeCell ref="B661:D661"/>
    <mergeCell ref="E661:G661"/>
    <mergeCell ref="B662:D662"/>
    <mergeCell ref="E662:G662"/>
    <mergeCell ref="B663:D663"/>
    <mergeCell ref="E663:G663"/>
    <mergeCell ref="B658:D658"/>
    <mergeCell ref="E658:G658"/>
    <mergeCell ref="B659:D659"/>
    <mergeCell ref="E659:G659"/>
    <mergeCell ref="B660:D660"/>
    <mergeCell ref="E660:G660"/>
    <mergeCell ref="B654:D654"/>
    <mergeCell ref="E654:G654"/>
    <mergeCell ref="A655:O655"/>
    <mergeCell ref="B656:D656"/>
    <mergeCell ref="E656:G656"/>
    <mergeCell ref="B657:D657"/>
    <mergeCell ref="E657:G657"/>
    <mergeCell ref="B651:D651"/>
    <mergeCell ref="E651:G651"/>
    <mergeCell ref="B652:D652"/>
    <mergeCell ref="E652:G652"/>
    <mergeCell ref="B653:D653"/>
    <mergeCell ref="E653:G653"/>
    <mergeCell ref="B647:D647"/>
    <mergeCell ref="E647:G647"/>
    <mergeCell ref="B648:D648"/>
    <mergeCell ref="E648:G648"/>
    <mergeCell ref="A649:O649"/>
    <mergeCell ref="B650:D650"/>
    <mergeCell ref="E650:G650"/>
    <mergeCell ref="B644:D644"/>
    <mergeCell ref="E644:G644"/>
    <mergeCell ref="B645:D645"/>
    <mergeCell ref="E645:G645"/>
    <mergeCell ref="B646:D646"/>
    <mergeCell ref="E646:G646"/>
    <mergeCell ref="B641:D641"/>
    <mergeCell ref="E641:G641"/>
    <mergeCell ref="B642:D642"/>
    <mergeCell ref="E642:G642"/>
    <mergeCell ref="B643:D643"/>
    <mergeCell ref="E643:G643"/>
    <mergeCell ref="B637:D637"/>
    <mergeCell ref="E637:G637"/>
    <mergeCell ref="B638:D638"/>
    <mergeCell ref="E638:G638"/>
    <mergeCell ref="A639:O639"/>
    <mergeCell ref="B640:D640"/>
    <mergeCell ref="E640:G640"/>
    <mergeCell ref="B634:D634"/>
    <mergeCell ref="E634:G634"/>
    <mergeCell ref="B635:D635"/>
    <mergeCell ref="E635:G635"/>
    <mergeCell ref="B636:D636"/>
    <mergeCell ref="E636:G636"/>
    <mergeCell ref="B630:D630"/>
    <mergeCell ref="E630:G630"/>
    <mergeCell ref="B631:D631"/>
    <mergeCell ref="E631:G631"/>
    <mergeCell ref="A632:O632"/>
    <mergeCell ref="B633:D633"/>
    <mergeCell ref="E633:G633"/>
    <mergeCell ref="B626:D626"/>
    <mergeCell ref="E626:G626"/>
    <mergeCell ref="A627:O627"/>
    <mergeCell ref="B628:D628"/>
    <mergeCell ref="E628:G628"/>
    <mergeCell ref="B629:D629"/>
    <mergeCell ref="E629:G629"/>
    <mergeCell ref="B623:D623"/>
    <mergeCell ref="E623:G623"/>
    <mergeCell ref="B624:D624"/>
    <mergeCell ref="E624:G624"/>
    <mergeCell ref="B625:D625"/>
    <mergeCell ref="E625:G625"/>
    <mergeCell ref="B619:D619"/>
    <mergeCell ref="E619:G619"/>
    <mergeCell ref="A620:O620"/>
    <mergeCell ref="B621:D621"/>
    <mergeCell ref="E621:G621"/>
    <mergeCell ref="B622:D622"/>
    <mergeCell ref="E622:G622"/>
    <mergeCell ref="B616:D616"/>
    <mergeCell ref="E616:G616"/>
    <mergeCell ref="B617:D617"/>
    <mergeCell ref="E617:G617"/>
    <mergeCell ref="B618:D618"/>
    <mergeCell ref="E618:G618"/>
    <mergeCell ref="B613:D613"/>
    <mergeCell ref="E613:G613"/>
    <mergeCell ref="B614:D614"/>
    <mergeCell ref="E614:G614"/>
    <mergeCell ref="B615:D615"/>
    <mergeCell ref="E615:G615"/>
    <mergeCell ref="A609:O609"/>
    <mergeCell ref="B610:D610"/>
    <mergeCell ref="E610:G610"/>
    <mergeCell ref="B611:D611"/>
    <mergeCell ref="E611:G611"/>
    <mergeCell ref="B612:D612"/>
    <mergeCell ref="E612:G612"/>
    <mergeCell ref="B603:J603"/>
    <mergeCell ref="B604:J604"/>
    <mergeCell ref="B605:J605"/>
    <mergeCell ref="B606:J606"/>
    <mergeCell ref="B607:J607"/>
    <mergeCell ref="A608:O608"/>
    <mergeCell ref="A599:O599"/>
    <mergeCell ref="B600:D600"/>
    <mergeCell ref="E600:G600"/>
    <mergeCell ref="B601:D601"/>
    <mergeCell ref="E601:G601"/>
    <mergeCell ref="B602:J602"/>
    <mergeCell ref="A595:O595"/>
    <mergeCell ref="B596:D596"/>
    <mergeCell ref="E596:G596"/>
    <mergeCell ref="B597:D597"/>
    <mergeCell ref="E597:G597"/>
    <mergeCell ref="B598:D598"/>
    <mergeCell ref="E598:G598"/>
    <mergeCell ref="A591:O591"/>
    <mergeCell ref="B592:D592"/>
    <mergeCell ref="E592:G592"/>
    <mergeCell ref="B593:D593"/>
    <mergeCell ref="E593:G593"/>
    <mergeCell ref="B594:D594"/>
    <mergeCell ref="E594:G594"/>
    <mergeCell ref="B588:D588"/>
    <mergeCell ref="E588:G588"/>
    <mergeCell ref="B589:D589"/>
    <mergeCell ref="E589:G589"/>
    <mergeCell ref="B590:D590"/>
    <mergeCell ref="E590:G590"/>
    <mergeCell ref="B584:D584"/>
    <mergeCell ref="E584:G584"/>
    <mergeCell ref="B585:D585"/>
    <mergeCell ref="E585:G585"/>
    <mergeCell ref="A586:O586"/>
    <mergeCell ref="A587:O587"/>
    <mergeCell ref="B580:D580"/>
    <mergeCell ref="E580:G580"/>
    <mergeCell ref="B581:D581"/>
    <mergeCell ref="E581:G581"/>
    <mergeCell ref="A582:O582"/>
    <mergeCell ref="A583:O583"/>
    <mergeCell ref="B577:D577"/>
    <mergeCell ref="E577:G577"/>
    <mergeCell ref="B578:D578"/>
    <mergeCell ref="E578:G578"/>
    <mergeCell ref="B579:D579"/>
    <mergeCell ref="E579:G579"/>
    <mergeCell ref="B573:D573"/>
    <mergeCell ref="E573:G573"/>
    <mergeCell ref="A574:O574"/>
    <mergeCell ref="A575:O575"/>
    <mergeCell ref="B576:D576"/>
    <mergeCell ref="E576:G576"/>
    <mergeCell ref="B570:D570"/>
    <mergeCell ref="E570:G570"/>
    <mergeCell ref="B571:D571"/>
    <mergeCell ref="E571:G571"/>
    <mergeCell ref="B572:D572"/>
    <mergeCell ref="E572:G572"/>
    <mergeCell ref="B566:D566"/>
    <mergeCell ref="E566:G566"/>
    <mergeCell ref="A567:O567"/>
    <mergeCell ref="A568:O568"/>
    <mergeCell ref="B569:D569"/>
    <mergeCell ref="E569:G569"/>
    <mergeCell ref="A562:O562"/>
    <mergeCell ref="A563:O563"/>
    <mergeCell ref="B564:D564"/>
    <mergeCell ref="E564:G564"/>
    <mergeCell ref="B565:D565"/>
    <mergeCell ref="E565:G565"/>
    <mergeCell ref="B559:D559"/>
    <mergeCell ref="E559:G559"/>
    <mergeCell ref="B560:D560"/>
    <mergeCell ref="E560:G560"/>
    <mergeCell ref="B561:D561"/>
    <mergeCell ref="E561:G561"/>
    <mergeCell ref="B555:D555"/>
    <mergeCell ref="E555:G555"/>
    <mergeCell ref="B556:D556"/>
    <mergeCell ref="E556:G556"/>
    <mergeCell ref="A557:O557"/>
    <mergeCell ref="A558:O558"/>
    <mergeCell ref="B551:D551"/>
    <mergeCell ref="E551:G551"/>
    <mergeCell ref="A552:O552"/>
    <mergeCell ref="A553:O553"/>
    <mergeCell ref="B554:D554"/>
    <mergeCell ref="E554:G554"/>
    <mergeCell ref="A547:O547"/>
    <mergeCell ref="A548:O548"/>
    <mergeCell ref="B549:D549"/>
    <mergeCell ref="E549:G549"/>
    <mergeCell ref="B550:D550"/>
    <mergeCell ref="E550:G550"/>
    <mergeCell ref="B544:D544"/>
    <mergeCell ref="E544:G544"/>
    <mergeCell ref="B545:D545"/>
    <mergeCell ref="E545:G545"/>
    <mergeCell ref="B546:D546"/>
    <mergeCell ref="E546:G546"/>
    <mergeCell ref="B540:D540"/>
    <mergeCell ref="E540:G540"/>
    <mergeCell ref="B541:D541"/>
    <mergeCell ref="E541:G541"/>
    <mergeCell ref="A542:O542"/>
    <mergeCell ref="A543:O543"/>
    <mergeCell ref="B536:D536"/>
    <mergeCell ref="E536:G536"/>
    <mergeCell ref="A537:O537"/>
    <mergeCell ref="A538:O538"/>
    <mergeCell ref="B539:D539"/>
    <mergeCell ref="E539:G539"/>
    <mergeCell ref="B532:D532"/>
    <mergeCell ref="E532:G532"/>
    <mergeCell ref="A533:O533"/>
    <mergeCell ref="A534:O534"/>
    <mergeCell ref="B535:D535"/>
    <mergeCell ref="E535:G535"/>
    <mergeCell ref="B528:D528"/>
    <mergeCell ref="E528:G528"/>
    <mergeCell ref="A529:O529"/>
    <mergeCell ref="B530:D530"/>
    <mergeCell ref="E530:G530"/>
    <mergeCell ref="B531:D531"/>
    <mergeCell ref="E531:G531"/>
    <mergeCell ref="B524:D524"/>
    <mergeCell ref="E524:G524"/>
    <mergeCell ref="A525:O525"/>
    <mergeCell ref="A526:O526"/>
    <mergeCell ref="B527:D527"/>
    <mergeCell ref="E527:G527"/>
    <mergeCell ref="B520:D520"/>
    <mergeCell ref="E520:G520"/>
    <mergeCell ref="A521:O521"/>
    <mergeCell ref="B522:D522"/>
    <mergeCell ref="E522:G522"/>
    <mergeCell ref="B523:D523"/>
    <mergeCell ref="E523:G523"/>
    <mergeCell ref="B515:J515"/>
    <mergeCell ref="A516:O516"/>
    <mergeCell ref="A517:O517"/>
    <mergeCell ref="A518:O518"/>
    <mergeCell ref="B519:D519"/>
    <mergeCell ref="E519:G519"/>
    <mergeCell ref="A510:O510"/>
    <mergeCell ref="A511:O511"/>
    <mergeCell ref="B512:D512"/>
    <mergeCell ref="E512:G512"/>
    <mergeCell ref="B513:J513"/>
    <mergeCell ref="B514:J514"/>
    <mergeCell ref="B507:D507"/>
    <mergeCell ref="E507:G507"/>
    <mergeCell ref="B508:D508"/>
    <mergeCell ref="E508:G508"/>
    <mergeCell ref="B509:D509"/>
    <mergeCell ref="E509:G509"/>
    <mergeCell ref="B504:D504"/>
    <mergeCell ref="E504:G504"/>
    <mergeCell ref="B505:D505"/>
    <mergeCell ref="E505:G505"/>
    <mergeCell ref="B506:D506"/>
    <mergeCell ref="E506:G506"/>
    <mergeCell ref="B498:J498"/>
    <mergeCell ref="B499:J499"/>
    <mergeCell ref="B500:J500"/>
    <mergeCell ref="A501:O501"/>
    <mergeCell ref="A502:O502"/>
    <mergeCell ref="B503:D503"/>
    <mergeCell ref="E503:G503"/>
    <mergeCell ref="A494:O494"/>
    <mergeCell ref="B495:D495"/>
    <mergeCell ref="E495:G495"/>
    <mergeCell ref="B496:D496"/>
    <mergeCell ref="E496:G496"/>
    <mergeCell ref="B497:D497"/>
    <mergeCell ref="E497:G497"/>
    <mergeCell ref="B491:D491"/>
    <mergeCell ref="E491:G491"/>
    <mergeCell ref="B492:D492"/>
    <mergeCell ref="E492:G492"/>
    <mergeCell ref="B493:D493"/>
    <mergeCell ref="E493:G493"/>
    <mergeCell ref="B488:D488"/>
    <mergeCell ref="E488:G488"/>
    <mergeCell ref="B489:D489"/>
    <mergeCell ref="E489:G489"/>
    <mergeCell ref="B490:D490"/>
    <mergeCell ref="E490:G490"/>
    <mergeCell ref="B485:D485"/>
    <mergeCell ref="E485:G485"/>
    <mergeCell ref="B486:D486"/>
    <mergeCell ref="E486:G486"/>
    <mergeCell ref="B487:D487"/>
    <mergeCell ref="E487:G487"/>
    <mergeCell ref="B482:D482"/>
    <mergeCell ref="E482:G482"/>
    <mergeCell ref="B483:D483"/>
    <mergeCell ref="E483:G483"/>
    <mergeCell ref="B484:D484"/>
    <mergeCell ref="E484:G484"/>
    <mergeCell ref="B479:D479"/>
    <mergeCell ref="E479:G479"/>
    <mergeCell ref="B480:D480"/>
    <mergeCell ref="E480:G480"/>
    <mergeCell ref="B481:D481"/>
    <mergeCell ref="E481:G481"/>
    <mergeCell ref="B476:D476"/>
    <mergeCell ref="E476:G476"/>
    <mergeCell ref="B477:D477"/>
    <mergeCell ref="E477:G477"/>
    <mergeCell ref="B478:D478"/>
    <mergeCell ref="E478:G478"/>
    <mergeCell ref="B470:J470"/>
    <mergeCell ref="B471:J471"/>
    <mergeCell ref="B472:J472"/>
    <mergeCell ref="B473:J473"/>
    <mergeCell ref="A474:O474"/>
    <mergeCell ref="B475:D475"/>
    <mergeCell ref="E475:G475"/>
    <mergeCell ref="B466:D466"/>
    <mergeCell ref="E466:G466"/>
    <mergeCell ref="B467:D467"/>
    <mergeCell ref="E467:G467"/>
    <mergeCell ref="B468:J468"/>
    <mergeCell ref="B469:J469"/>
    <mergeCell ref="B462:D462"/>
    <mergeCell ref="E462:G462"/>
    <mergeCell ref="A463:O463"/>
    <mergeCell ref="A464:O464"/>
    <mergeCell ref="B465:D465"/>
    <mergeCell ref="E465:G465"/>
    <mergeCell ref="B459:D459"/>
    <mergeCell ref="E459:G459"/>
    <mergeCell ref="B460:D460"/>
    <mergeCell ref="E460:G460"/>
    <mergeCell ref="B461:D461"/>
    <mergeCell ref="E461:G461"/>
    <mergeCell ref="B455:D455"/>
    <mergeCell ref="E455:G455"/>
    <mergeCell ref="A456:O456"/>
    <mergeCell ref="B457:D457"/>
    <mergeCell ref="E457:G457"/>
    <mergeCell ref="A458:O458"/>
    <mergeCell ref="A451:O451"/>
    <mergeCell ref="A452:O452"/>
    <mergeCell ref="B453:D453"/>
    <mergeCell ref="E453:G453"/>
    <mergeCell ref="B454:D454"/>
    <mergeCell ref="E454:G454"/>
    <mergeCell ref="B448:D448"/>
    <mergeCell ref="E448:G448"/>
    <mergeCell ref="B449:D449"/>
    <mergeCell ref="E449:G449"/>
    <mergeCell ref="B450:D450"/>
    <mergeCell ref="E450:G450"/>
    <mergeCell ref="B445:D445"/>
    <mergeCell ref="E445:G445"/>
    <mergeCell ref="B446:D446"/>
    <mergeCell ref="E446:G446"/>
    <mergeCell ref="B447:D447"/>
    <mergeCell ref="E447:G447"/>
    <mergeCell ref="B442:D442"/>
    <mergeCell ref="E442:G442"/>
    <mergeCell ref="B443:D443"/>
    <mergeCell ref="E443:G443"/>
    <mergeCell ref="B444:D444"/>
    <mergeCell ref="E444:G444"/>
    <mergeCell ref="B439:D439"/>
    <mergeCell ref="E439:G439"/>
    <mergeCell ref="B440:D440"/>
    <mergeCell ref="E440:G440"/>
    <mergeCell ref="B441:D441"/>
    <mergeCell ref="E441:G441"/>
    <mergeCell ref="B434:J434"/>
    <mergeCell ref="B435:J435"/>
    <mergeCell ref="A436:O436"/>
    <mergeCell ref="A437:O437"/>
    <mergeCell ref="B438:D438"/>
    <mergeCell ref="E438:G438"/>
    <mergeCell ref="A430:O430"/>
    <mergeCell ref="B431:D431"/>
    <mergeCell ref="E431:G431"/>
    <mergeCell ref="B432:D432"/>
    <mergeCell ref="E432:G432"/>
    <mergeCell ref="B433:J433"/>
    <mergeCell ref="B427:D427"/>
    <mergeCell ref="E427:G427"/>
    <mergeCell ref="B428:D428"/>
    <mergeCell ref="E428:G428"/>
    <mergeCell ref="B429:D429"/>
    <mergeCell ref="E429:G429"/>
    <mergeCell ref="A423:O423"/>
    <mergeCell ref="B424:D424"/>
    <mergeCell ref="E424:G424"/>
    <mergeCell ref="B425:D425"/>
    <mergeCell ref="E425:G425"/>
    <mergeCell ref="B426:D426"/>
    <mergeCell ref="E426:G426"/>
    <mergeCell ref="B419:D419"/>
    <mergeCell ref="E419:G419"/>
    <mergeCell ref="A420:O420"/>
    <mergeCell ref="B421:D421"/>
    <mergeCell ref="E421:G421"/>
    <mergeCell ref="A422:O422"/>
    <mergeCell ref="B415:D415"/>
    <mergeCell ref="E415:G415"/>
    <mergeCell ref="B416:D416"/>
    <mergeCell ref="E416:G416"/>
    <mergeCell ref="A417:O417"/>
    <mergeCell ref="A418:O418"/>
    <mergeCell ref="B412:D412"/>
    <mergeCell ref="E412:G412"/>
    <mergeCell ref="B413:D413"/>
    <mergeCell ref="E413:G413"/>
    <mergeCell ref="B414:D414"/>
    <mergeCell ref="E414:G414"/>
    <mergeCell ref="A408:O408"/>
    <mergeCell ref="B409:D409"/>
    <mergeCell ref="E409:G409"/>
    <mergeCell ref="B410:D410"/>
    <mergeCell ref="E410:G410"/>
    <mergeCell ref="B411:D411"/>
    <mergeCell ref="E411:G411"/>
    <mergeCell ref="B405:D405"/>
    <mergeCell ref="E405:G405"/>
    <mergeCell ref="B406:D406"/>
    <mergeCell ref="E406:G406"/>
    <mergeCell ref="B407:D407"/>
    <mergeCell ref="E407:G407"/>
    <mergeCell ref="B402:D402"/>
    <mergeCell ref="E402:G402"/>
    <mergeCell ref="B403:D403"/>
    <mergeCell ref="E403:G403"/>
    <mergeCell ref="B404:D404"/>
    <mergeCell ref="E404:G404"/>
    <mergeCell ref="B399:D399"/>
    <mergeCell ref="E399:G399"/>
    <mergeCell ref="B400:D400"/>
    <mergeCell ref="E400:G400"/>
    <mergeCell ref="B401:D401"/>
    <mergeCell ref="E401:G401"/>
    <mergeCell ref="B395:D395"/>
    <mergeCell ref="E395:G395"/>
    <mergeCell ref="B396:D396"/>
    <mergeCell ref="E396:G396"/>
    <mergeCell ref="A397:O397"/>
    <mergeCell ref="A398:O398"/>
    <mergeCell ref="B392:D392"/>
    <mergeCell ref="E392:G392"/>
    <mergeCell ref="B393:D393"/>
    <mergeCell ref="E393:G393"/>
    <mergeCell ref="B394:D394"/>
    <mergeCell ref="E394:G394"/>
    <mergeCell ref="B388:D388"/>
    <mergeCell ref="E388:G388"/>
    <mergeCell ref="A389:O389"/>
    <mergeCell ref="A390:O390"/>
    <mergeCell ref="B391:D391"/>
    <mergeCell ref="E391:G391"/>
    <mergeCell ref="B385:D385"/>
    <mergeCell ref="E385:G385"/>
    <mergeCell ref="B386:D386"/>
    <mergeCell ref="E386:G386"/>
    <mergeCell ref="B387:D387"/>
    <mergeCell ref="E387:G387"/>
    <mergeCell ref="B382:D382"/>
    <mergeCell ref="E382:G382"/>
    <mergeCell ref="B383:D383"/>
    <mergeCell ref="E383:G383"/>
    <mergeCell ref="B384:D384"/>
    <mergeCell ref="E384:G384"/>
    <mergeCell ref="B379:D379"/>
    <mergeCell ref="E379:G379"/>
    <mergeCell ref="B380:D380"/>
    <mergeCell ref="E380:G380"/>
    <mergeCell ref="B381:D381"/>
    <mergeCell ref="E381:G381"/>
    <mergeCell ref="B376:D376"/>
    <mergeCell ref="E376:G376"/>
    <mergeCell ref="B377:D377"/>
    <mergeCell ref="E377:G377"/>
    <mergeCell ref="B378:D378"/>
    <mergeCell ref="E378:G378"/>
    <mergeCell ref="B373:D373"/>
    <mergeCell ref="E373:G373"/>
    <mergeCell ref="B374:D374"/>
    <mergeCell ref="E374:G374"/>
    <mergeCell ref="B375:D375"/>
    <mergeCell ref="E375:G375"/>
    <mergeCell ref="A369:O369"/>
    <mergeCell ref="B370:D370"/>
    <mergeCell ref="E370:G370"/>
    <mergeCell ref="B371:D371"/>
    <mergeCell ref="E371:G371"/>
    <mergeCell ref="B372:D372"/>
    <mergeCell ref="E372:G372"/>
    <mergeCell ref="B366:D366"/>
    <mergeCell ref="E366:G366"/>
    <mergeCell ref="B367:D367"/>
    <mergeCell ref="E367:G367"/>
    <mergeCell ref="B368:D368"/>
    <mergeCell ref="E368:G368"/>
    <mergeCell ref="B363:D363"/>
    <mergeCell ref="E363:G363"/>
    <mergeCell ref="B364:D364"/>
    <mergeCell ref="E364:G364"/>
    <mergeCell ref="B365:D365"/>
    <mergeCell ref="E365:G365"/>
    <mergeCell ref="B360:D360"/>
    <mergeCell ref="E360:G360"/>
    <mergeCell ref="B361:D361"/>
    <mergeCell ref="E361:G361"/>
    <mergeCell ref="B362:D362"/>
    <mergeCell ref="E362:G362"/>
    <mergeCell ref="B357:D357"/>
    <mergeCell ref="E357:G357"/>
    <mergeCell ref="B358:D358"/>
    <mergeCell ref="E358:G358"/>
    <mergeCell ref="B359:D359"/>
    <mergeCell ref="E359:G359"/>
    <mergeCell ref="B354:D354"/>
    <mergeCell ref="E354:G354"/>
    <mergeCell ref="B355:D355"/>
    <mergeCell ref="E355:G355"/>
    <mergeCell ref="B356:D356"/>
    <mergeCell ref="E356:G356"/>
    <mergeCell ref="B351:D351"/>
    <mergeCell ref="E351:G351"/>
    <mergeCell ref="B352:D352"/>
    <mergeCell ref="E352:G352"/>
    <mergeCell ref="B353:D353"/>
    <mergeCell ref="E353:G353"/>
    <mergeCell ref="B348:D348"/>
    <mergeCell ref="E348:G348"/>
    <mergeCell ref="B349:D349"/>
    <mergeCell ref="E349:G349"/>
    <mergeCell ref="B350:D350"/>
    <mergeCell ref="E350:G350"/>
    <mergeCell ref="A344:O344"/>
    <mergeCell ref="B345:D345"/>
    <mergeCell ref="E345:G345"/>
    <mergeCell ref="B346:D346"/>
    <mergeCell ref="E346:G346"/>
    <mergeCell ref="B347:D347"/>
    <mergeCell ref="E347:G347"/>
    <mergeCell ref="B341:D341"/>
    <mergeCell ref="E341:G341"/>
    <mergeCell ref="B342:D342"/>
    <mergeCell ref="E342:G342"/>
    <mergeCell ref="B343:D343"/>
    <mergeCell ref="E343:G343"/>
    <mergeCell ref="A337:O337"/>
    <mergeCell ref="B338:D338"/>
    <mergeCell ref="E338:G338"/>
    <mergeCell ref="B339:D339"/>
    <mergeCell ref="E339:G339"/>
    <mergeCell ref="B340:D340"/>
    <mergeCell ref="E340:G340"/>
    <mergeCell ref="B334:D334"/>
    <mergeCell ref="E334:G334"/>
    <mergeCell ref="B335:D335"/>
    <mergeCell ref="E335:G335"/>
    <mergeCell ref="B336:D336"/>
    <mergeCell ref="E336:G336"/>
    <mergeCell ref="B331:D331"/>
    <mergeCell ref="E331:G331"/>
    <mergeCell ref="B332:D332"/>
    <mergeCell ref="E332:G332"/>
    <mergeCell ref="B333:D333"/>
    <mergeCell ref="E333:G333"/>
    <mergeCell ref="B327:D327"/>
    <mergeCell ref="E327:G327"/>
    <mergeCell ref="B328:D328"/>
    <mergeCell ref="E328:G328"/>
    <mergeCell ref="A329:O329"/>
    <mergeCell ref="B330:D330"/>
    <mergeCell ref="E330:G330"/>
    <mergeCell ref="B323:D323"/>
    <mergeCell ref="E323:G323"/>
    <mergeCell ref="B324:D324"/>
    <mergeCell ref="E324:G324"/>
    <mergeCell ref="A325:O325"/>
    <mergeCell ref="B326:D326"/>
    <mergeCell ref="E326:G326"/>
    <mergeCell ref="B320:D320"/>
    <mergeCell ref="E320:G320"/>
    <mergeCell ref="B321:D321"/>
    <mergeCell ref="E321:G321"/>
    <mergeCell ref="B322:D322"/>
    <mergeCell ref="E322:G322"/>
    <mergeCell ref="B317:D317"/>
    <mergeCell ref="E317:G317"/>
    <mergeCell ref="B318:D318"/>
    <mergeCell ref="E318:G318"/>
    <mergeCell ref="B319:D319"/>
    <mergeCell ref="E319:G319"/>
    <mergeCell ref="B314:D314"/>
    <mergeCell ref="E314:G314"/>
    <mergeCell ref="B315:D315"/>
    <mergeCell ref="E315:G315"/>
    <mergeCell ref="B316:D316"/>
    <mergeCell ref="E316:G316"/>
    <mergeCell ref="B310:D310"/>
    <mergeCell ref="E310:G310"/>
    <mergeCell ref="B311:D311"/>
    <mergeCell ref="E311:G311"/>
    <mergeCell ref="A312:O312"/>
    <mergeCell ref="A313:O313"/>
    <mergeCell ref="B306:D306"/>
    <mergeCell ref="E306:G306"/>
    <mergeCell ref="B307:D307"/>
    <mergeCell ref="E307:G307"/>
    <mergeCell ref="A308:O308"/>
    <mergeCell ref="B309:D309"/>
    <mergeCell ref="E309:G309"/>
    <mergeCell ref="B303:D303"/>
    <mergeCell ref="E303:G303"/>
    <mergeCell ref="B304:D304"/>
    <mergeCell ref="E304:G304"/>
    <mergeCell ref="B305:D305"/>
    <mergeCell ref="E305:G305"/>
    <mergeCell ref="A299:O299"/>
    <mergeCell ref="B300:D300"/>
    <mergeCell ref="E300:G300"/>
    <mergeCell ref="B301:D301"/>
    <mergeCell ref="E301:G301"/>
    <mergeCell ref="B302:D302"/>
    <mergeCell ref="E302:G302"/>
    <mergeCell ref="B296:D296"/>
    <mergeCell ref="E296:G296"/>
    <mergeCell ref="B297:D297"/>
    <mergeCell ref="E297:G297"/>
    <mergeCell ref="B298:D298"/>
    <mergeCell ref="E298:G298"/>
    <mergeCell ref="B293:D293"/>
    <mergeCell ref="E293:G293"/>
    <mergeCell ref="B294:D294"/>
    <mergeCell ref="E294:G294"/>
    <mergeCell ref="B295:D295"/>
    <mergeCell ref="E295:G295"/>
    <mergeCell ref="B289:D289"/>
    <mergeCell ref="E289:G289"/>
    <mergeCell ref="A290:O290"/>
    <mergeCell ref="B291:D291"/>
    <mergeCell ref="E291:G291"/>
    <mergeCell ref="B292:D292"/>
    <mergeCell ref="E292:G292"/>
    <mergeCell ref="B286:D286"/>
    <mergeCell ref="E286:G286"/>
    <mergeCell ref="B287:D287"/>
    <mergeCell ref="E287:G287"/>
    <mergeCell ref="B288:D288"/>
    <mergeCell ref="E288:G288"/>
    <mergeCell ref="B282:D282"/>
    <mergeCell ref="E282:G282"/>
    <mergeCell ref="A283:O283"/>
    <mergeCell ref="B284:D284"/>
    <mergeCell ref="E284:G284"/>
    <mergeCell ref="B285:D285"/>
    <mergeCell ref="E285:G285"/>
    <mergeCell ref="B279:D279"/>
    <mergeCell ref="E279:G279"/>
    <mergeCell ref="B280:D280"/>
    <mergeCell ref="E280:G280"/>
    <mergeCell ref="B281:D281"/>
    <mergeCell ref="E281:G281"/>
    <mergeCell ref="B276:D276"/>
    <mergeCell ref="E276:G276"/>
    <mergeCell ref="B277:D277"/>
    <mergeCell ref="E277:G277"/>
    <mergeCell ref="B278:D278"/>
    <mergeCell ref="E278:G278"/>
    <mergeCell ref="B272:D272"/>
    <mergeCell ref="E272:G272"/>
    <mergeCell ref="B273:D273"/>
    <mergeCell ref="E273:G273"/>
    <mergeCell ref="A274:O274"/>
    <mergeCell ref="B275:D275"/>
    <mergeCell ref="E275:G275"/>
    <mergeCell ref="B269:D269"/>
    <mergeCell ref="E269:G269"/>
    <mergeCell ref="B270:D270"/>
    <mergeCell ref="E270:G270"/>
    <mergeCell ref="B271:D271"/>
    <mergeCell ref="E271:G271"/>
    <mergeCell ref="B266:D266"/>
    <mergeCell ref="E266:G266"/>
    <mergeCell ref="B267:D267"/>
    <mergeCell ref="E267:G267"/>
    <mergeCell ref="B268:D268"/>
    <mergeCell ref="E268:G268"/>
    <mergeCell ref="A262:O262"/>
    <mergeCell ref="B263:D263"/>
    <mergeCell ref="E263:G263"/>
    <mergeCell ref="B264:D264"/>
    <mergeCell ref="E264:G264"/>
    <mergeCell ref="B265:D265"/>
    <mergeCell ref="E265:G265"/>
    <mergeCell ref="A258:O258"/>
    <mergeCell ref="B259:D259"/>
    <mergeCell ref="E259:G259"/>
    <mergeCell ref="B260:D260"/>
    <mergeCell ref="E260:G260"/>
    <mergeCell ref="B261:D261"/>
    <mergeCell ref="E261:G261"/>
    <mergeCell ref="B255:D255"/>
    <mergeCell ref="E255:G255"/>
    <mergeCell ref="B256:D256"/>
    <mergeCell ref="E256:G256"/>
    <mergeCell ref="B257:D257"/>
    <mergeCell ref="E257:G257"/>
    <mergeCell ref="A251:O251"/>
    <mergeCell ref="B252:D252"/>
    <mergeCell ref="E252:G252"/>
    <mergeCell ref="B253:D253"/>
    <mergeCell ref="E253:G253"/>
    <mergeCell ref="B254:D254"/>
    <mergeCell ref="E254:G254"/>
    <mergeCell ref="A247:O247"/>
    <mergeCell ref="B248:D248"/>
    <mergeCell ref="E248:G248"/>
    <mergeCell ref="B249:D249"/>
    <mergeCell ref="E249:G249"/>
    <mergeCell ref="B250:D250"/>
    <mergeCell ref="E250:G250"/>
    <mergeCell ref="B244:D244"/>
    <mergeCell ref="E244:G244"/>
    <mergeCell ref="B245:D245"/>
    <mergeCell ref="E245:G245"/>
    <mergeCell ref="B246:D246"/>
    <mergeCell ref="E246:G246"/>
    <mergeCell ref="B241:D241"/>
    <mergeCell ref="E241:G241"/>
    <mergeCell ref="B242:D242"/>
    <mergeCell ref="E242:G242"/>
    <mergeCell ref="B243:D243"/>
    <mergeCell ref="E243:G243"/>
    <mergeCell ref="B238:D238"/>
    <mergeCell ref="E238:G238"/>
    <mergeCell ref="B239:D239"/>
    <mergeCell ref="E239:G239"/>
    <mergeCell ref="B240:D240"/>
    <mergeCell ref="E240:G240"/>
    <mergeCell ref="B235:D235"/>
    <mergeCell ref="E235:G235"/>
    <mergeCell ref="B236:D236"/>
    <mergeCell ref="E236:G236"/>
    <mergeCell ref="B237:D237"/>
    <mergeCell ref="E237:G237"/>
    <mergeCell ref="B231:D231"/>
    <mergeCell ref="E231:G231"/>
    <mergeCell ref="B232:D232"/>
    <mergeCell ref="E232:G232"/>
    <mergeCell ref="A233:O233"/>
    <mergeCell ref="B234:D234"/>
    <mergeCell ref="E234:G234"/>
    <mergeCell ref="B227:D227"/>
    <mergeCell ref="E227:G227"/>
    <mergeCell ref="A228:O228"/>
    <mergeCell ref="B229:D229"/>
    <mergeCell ref="E229:G229"/>
    <mergeCell ref="B230:D230"/>
    <mergeCell ref="E230:G230"/>
    <mergeCell ref="A223:O223"/>
    <mergeCell ref="B224:D224"/>
    <mergeCell ref="E224:G224"/>
    <mergeCell ref="B225:D225"/>
    <mergeCell ref="E225:G225"/>
    <mergeCell ref="B226:D226"/>
    <mergeCell ref="E226:G226"/>
    <mergeCell ref="B220:D220"/>
    <mergeCell ref="E220:G220"/>
    <mergeCell ref="B221:D221"/>
    <mergeCell ref="E221:G221"/>
    <mergeCell ref="B222:D222"/>
    <mergeCell ref="E222:G222"/>
    <mergeCell ref="B216:D216"/>
    <mergeCell ref="E216:G216"/>
    <mergeCell ref="A217:O217"/>
    <mergeCell ref="A218:O218"/>
    <mergeCell ref="B219:D219"/>
    <mergeCell ref="E219:G219"/>
    <mergeCell ref="A212:O212"/>
    <mergeCell ref="B213:D213"/>
    <mergeCell ref="E213:G213"/>
    <mergeCell ref="B214:D214"/>
    <mergeCell ref="E214:G214"/>
    <mergeCell ref="A215:O215"/>
    <mergeCell ref="B208:D208"/>
    <mergeCell ref="E208:G208"/>
    <mergeCell ref="A209:O209"/>
    <mergeCell ref="B210:D210"/>
    <mergeCell ref="E210:G210"/>
    <mergeCell ref="B211:D211"/>
    <mergeCell ref="E211:G211"/>
    <mergeCell ref="B205:D205"/>
    <mergeCell ref="E205:G205"/>
    <mergeCell ref="B206:D206"/>
    <mergeCell ref="E206:G206"/>
    <mergeCell ref="B207:D207"/>
    <mergeCell ref="E207:G207"/>
    <mergeCell ref="B202:D202"/>
    <mergeCell ref="E202:G202"/>
    <mergeCell ref="B203:D203"/>
    <mergeCell ref="E203:G203"/>
    <mergeCell ref="B204:D204"/>
    <mergeCell ref="E204:G204"/>
    <mergeCell ref="B199:D199"/>
    <mergeCell ref="E199:G199"/>
    <mergeCell ref="B200:D200"/>
    <mergeCell ref="E200:G200"/>
    <mergeCell ref="B201:D201"/>
    <mergeCell ref="E201:G201"/>
    <mergeCell ref="B195:D195"/>
    <mergeCell ref="E195:G195"/>
    <mergeCell ref="B196:D196"/>
    <mergeCell ref="E196:G196"/>
    <mergeCell ref="A197:O197"/>
    <mergeCell ref="B198:D198"/>
    <mergeCell ref="E198:G198"/>
    <mergeCell ref="B191:D191"/>
    <mergeCell ref="E191:G191"/>
    <mergeCell ref="A192:O192"/>
    <mergeCell ref="A193:O193"/>
    <mergeCell ref="B194:D194"/>
    <mergeCell ref="E194:G194"/>
    <mergeCell ref="B188:D188"/>
    <mergeCell ref="E188:G188"/>
    <mergeCell ref="B189:D189"/>
    <mergeCell ref="E189:G189"/>
    <mergeCell ref="B190:D190"/>
    <mergeCell ref="E190:G190"/>
    <mergeCell ref="B184:D184"/>
    <mergeCell ref="E184:G184"/>
    <mergeCell ref="B185:D185"/>
    <mergeCell ref="E185:G185"/>
    <mergeCell ref="A186:O186"/>
    <mergeCell ref="B187:D187"/>
    <mergeCell ref="E187:G187"/>
    <mergeCell ref="A180:O180"/>
    <mergeCell ref="B181:D181"/>
    <mergeCell ref="E181:G181"/>
    <mergeCell ref="A182:O182"/>
    <mergeCell ref="B183:D183"/>
    <mergeCell ref="E183:G183"/>
    <mergeCell ref="B176:D176"/>
    <mergeCell ref="E176:G176"/>
    <mergeCell ref="A177:O177"/>
    <mergeCell ref="B178:D178"/>
    <mergeCell ref="E178:G178"/>
    <mergeCell ref="B179:D179"/>
    <mergeCell ref="E179:G179"/>
    <mergeCell ref="A172:O172"/>
    <mergeCell ref="A173:O173"/>
    <mergeCell ref="B174:D174"/>
    <mergeCell ref="E174:G174"/>
    <mergeCell ref="B175:D175"/>
    <mergeCell ref="E175:G175"/>
    <mergeCell ref="A168:O168"/>
    <mergeCell ref="B169:D169"/>
    <mergeCell ref="E169:G169"/>
    <mergeCell ref="B170:D170"/>
    <mergeCell ref="E170:G170"/>
    <mergeCell ref="B171:D171"/>
    <mergeCell ref="E171:G171"/>
    <mergeCell ref="B164:D164"/>
    <mergeCell ref="E164:G164"/>
    <mergeCell ref="A165:O165"/>
    <mergeCell ref="B166:D166"/>
    <mergeCell ref="E166:G166"/>
    <mergeCell ref="B167:D167"/>
    <mergeCell ref="E167:G167"/>
    <mergeCell ref="B160:D160"/>
    <mergeCell ref="E160:G160"/>
    <mergeCell ref="A161:O161"/>
    <mergeCell ref="B162:D162"/>
    <mergeCell ref="E162:G162"/>
    <mergeCell ref="B163:D163"/>
    <mergeCell ref="E163:G163"/>
    <mergeCell ref="B156:D156"/>
    <mergeCell ref="E156:G156"/>
    <mergeCell ref="A157:O157"/>
    <mergeCell ref="B158:D158"/>
    <mergeCell ref="E158:G158"/>
    <mergeCell ref="B159:D159"/>
    <mergeCell ref="E159:G159"/>
    <mergeCell ref="B152:D152"/>
    <mergeCell ref="E152:G152"/>
    <mergeCell ref="A153:O153"/>
    <mergeCell ref="B154:D154"/>
    <mergeCell ref="E154:G154"/>
    <mergeCell ref="B155:D155"/>
    <mergeCell ref="E155:G155"/>
    <mergeCell ref="B148:D148"/>
    <mergeCell ref="E148:G148"/>
    <mergeCell ref="A149:O149"/>
    <mergeCell ref="B150:D150"/>
    <mergeCell ref="E150:G150"/>
    <mergeCell ref="B151:D151"/>
    <mergeCell ref="E151:G151"/>
    <mergeCell ref="A144:O144"/>
    <mergeCell ref="A145:O145"/>
    <mergeCell ref="B146:D146"/>
    <mergeCell ref="E146:G146"/>
    <mergeCell ref="B147:D147"/>
    <mergeCell ref="E147:G147"/>
    <mergeCell ref="A140:O140"/>
    <mergeCell ref="B141:D141"/>
    <mergeCell ref="E141:G141"/>
    <mergeCell ref="B142:D142"/>
    <mergeCell ref="E142:G142"/>
    <mergeCell ref="B143:D143"/>
    <mergeCell ref="E143:G143"/>
    <mergeCell ref="A136:O136"/>
    <mergeCell ref="B137:D137"/>
    <mergeCell ref="E137:G137"/>
    <mergeCell ref="B138:D138"/>
    <mergeCell ref="E138:G138"/>
    <mergeCell ref="B139:D139"/>
    <mergeCell ref="E139:G139"/>
    <mergeCell ref="A132:O132"/>
    <mergeCell ref="B133:D133"/>
    <mergeCell ref="E133:G133"/>
    <mergeCell ref="B134:D134"/>
    <mergeCell ref="E134:G134"/>
    <mergeCell ref="B135:D135"/>
    <mergeCell ref="E135:G135"/>
    <mergeCell ref="A128:O128"/>
    <mergeCell ref="B129:D129"/>
    <mergeCell ref="E129:G129"/>
    <mergeCell ref="B130:D130"/>
    <mergeCell ref="E130:G130"/>
    <mergeCell ref="B131:D131"/>
    <mergeCell ref="E131:G131"/>
    <mergeCell ref="B125:D125"/>
    <mergeCell ref="E125:G125"/>
    <mergeCell ref="B126:D126"/>
    <mergeCell ref="E126:G126"/>
    <mergeCell ref="B127:D127"/>
    <mergeCell ref="E127:G127"/>
    <mergeCell ref="B121:D121"/>
    <mergeCell ref="E121:G121"/>
    <mergeCell ref="B122:D122"/>
    <mergeCell ref="E122:G122"/>
    <mergeCell ref="A123:O123"/>
    <mergeCell ref="A124:O124"/>
    <mergeCell ref="B116:D116"/>
    <mergeCell ref="E116:G116"/>
    <mergeCell ref="A117:O117"/>
    <mergeCell ref="A118:O118"/>
    <mergeCell ref="A119:O119"/>
    <mergeCell ref="B120:D120"/>
    <mergeCell ref="E120:G120"/>
    <mergeCell ref="B113:D113"/>
    <mergeCell ref="E113:G113"/>
    <mergeCell ref="B114:D114"/>
    <mergeCell ref="E114:G114"/>
    <mergeCell ref="B115:D115"/>
    <mergeCell ref="E115:G115"/>
    <mergeCell ref="B110:D110"/>
    <mergeCell ref="E110:G110"/>
    <mergeCell ref="B111:D111"/>
    <mergeCell ref="E111:G111"/>
    <mergeCell ref="B112:D112"/>
    <mergeCell ref="E112:G112"/>
    <mergeCell ref="B107:D107"/>
    <mergeCell ref="E107:G107"/>
    <mergeCell ref="B108:D108"/>
    <mergeCell ref="E108:G108"/>
    <mergeCell ref="B109:D109"/>
    <mergeCell ref="E109:G109"/>
    <mergeCell ref="B103:D103"/>
    <mergeCell ref="E103:G103"/>
    <mergeCell ref="B104:D104"/>
    <mergeCell ref="E104:G104"/>
    <mergeCell ref="A105:O105"/>
    <mergeCell ref="B106:D106"/>
    <mergeCell ref="E106:G106"/>
    <mergeCell ref="B99:D99"/>
    <mergeCell ref="E99:G99"/>
    <mergeCell ref="B100:D100"/>
    <mergeCell ref="E100:G100"/>
    <mergeCell ref="A101:O101"/>
    <mergeCell ref="B102:D102"/>
    <mergeCell ref="E102:G102"/>
    <mergeCell ref="B96:D96"/>
    <mergeCell ref="E96:G96"/>
    <mergeCell ref="B97:D97"/>
    <mergeCell ref="E97:G97"/>
    <mergeCell ref="B98:D98"/>
    <mergeCell ref="E98:G98"/>
    <mergeCell ref="B93:D93"/>
    <mergeCell ref="E93:G93"/>
    <mergeCell ref="B94:D94"/>
    <mergeCell ref="E94:G94"/>
    <mergeCell ref="B95:D95"/>
    <mergeCell ref="E95:G95"/>
    <mergeCell ref="B90:D90"/>
    <mergeCell ref="E90:G90"/>
    <mergeCell ref="B91:D91"/>
    <mergeCell ref="E91:G91"/>
    <mergeCell ref="B92:D92"/>
    <mergeCell ref="E92:G92"/>
    <mergeCell ref="A86:O86"/>
    <mergeCell ref="B87:D87"/>
    <mergeCell ref="E87:G87"/>
    <mergeCell ref="B88:D88"/>
    <mergeCell ref="E88:G88"/>
    <mergeCell ref="B89:D89"/>
    <mergeCell ref="E89:G89"/>
    <mergeCell ref="B82:D82"/>
    <mergeCell ref="E82:G82"/>
    <mergeCell ref="B83:D83"/>
    <mergeCell ref="E83:G83"/>
    <mergeCell ref="A84:O84"/>
    <mergeCell ref="A85:O85"/>
    <mergeCell ref="B79:D79"/>
    <mergeCell ref="E79:G79"/>
    <mergeCell ref="B80:D80"/>
    <mergeCell ref="E80:G80"/>
    <mergeCell ref="B81:D81"/>
    <mergeCell ref="E81:G81"/>
    <mergeCell ref="B75:D75"/>
    <mergeCell ref="E75:G75"/>
    <mergeCell ref="A76:O76"/>
    <mergeCell ref="B77:D77"/>
    <mergeCell ref="E77:G77"/>
    <mergeCell ref="B78:D78"/>
    <mergeCell ref="E78:G78"/>
    <mergeCell ref="B72:D72"/>
    <mergeCell ref="E72:G72"/>
    <mergeCell ref="B73:D73"/>
    <mergeCell ref="E73:G73"/>
    <mergeCell ref="B74:D74"/>
    <mergeCell ref="E74:G74"/>
    <mergeCell ref="A68:O68"/>
    <mergeCell ref="B69:D69"/>
    <mergeCell ref="E69:G69"/>
    <mergeCell ref="B70:D70"/>
    <mergeCell ref="E70:G70"/>
    <mergeCell ref="B71:D71"/>
    <mergeCell ref="E71:G71"/>
    <mergeCell ref="B64:D64"/>
    <mergeCell ref="E64:G64"/>
    <mergeCell ref="B65:D65"/>
    <mergeCell ref="E65:G65"/>
    <mergeCell ref="A66:O66"/>
    <mergeCell ref="B67:D67"/>
    <mergeCell ref="E67:G67"/>
    <mergeCell ref="B61:D61"/>
    <mergeCell ref="E61:G61"/>
    <mergeCell ref="B62:D62"/>
    <mergeCell ref="E62:G62"/>
    <mergeCell ref="B63:D63"/>
    <mergeCell ref="E63:G63"/>
    <mergeCell ref="B57:D57"/>
    <mergeCell ref="E57:G57"/>
    <mergeCell ref="B58:D58"/>
    <mergeCell ref="E58:G58"/>
    <mergeCell ref="A59:O59"/>
    <mergeCell ref="B60:D60"/>
    <mergeCell ref="E60:G60"/>
    <mergeCell ref="B54:D54"/>
    <mergeCell ref="E54:G54"/>
    <mergeCell ref="B55:D55"/>
    <mergeCell ref="E55:G55"/>
    <mergeCell ref="B56:D56"/>
    <mergeCell ref="E56:G56"/>
    <mergeCell ref="B48:J48"/>
    <mergeCell ref="B49:J49"/>
    <mergeCell ref="B50:J50"/>
    <mergeCell ref="A51:O51"/>
    <mergeCell ref="A52:O52"/>
    <mergeCell ref="B53:D53"/>
    <mergeCell ref="E53:G53"/>
    <mergeCell ref="B44:D44"/>
    <mergeCell ref="E44:G44"/>
    <mergeCell ref="A45:O45"/>
    <mergeCell ref="B46:D46"/>
    <mergeCell ref="E46:G46"/>
    <mergeCell ref="B47:D47"/>
    <mergeCell ref="E47:G47"/>
    <mergeCell ref="B40:D40"/>
    <mergeCell ref="E40:G40"/>
    <mergeCell ref="B41:D41"/>
    <mergeCell ref="E41:G41"/>
    <mergeCell ref="A42:O42"/>
    <mergeCell ref="B43:D43"/>
    <mergeCell ref="E43:G43"/>
    <mergeCell ref="A36:O36"/>
    <mergeCell ref="B37:D37"/>
    <mergeCell ref="E37:G37"/>
    <mergeCell ref="B38:D38"/>
    <mergeCell ref="E38:G38"/>
    <mergeCell ref="A39:O39"/>
    <mergeCell ref="B32:D32"/>
    <mergeCell ref="E32:G32"/>
    <mergeCell ref="A33:O33"/>
    <mergeCell ref="B34:D34"/>
    <mergeCell ref="E34:G34"/>
    <mergeCell ref="B35:D35"/>
    <mergeCell ref="E35:G35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B23:D23"/>
    <mergeCell ref="E23:G23"/>
    <mergeCell ref="B24:D24"/>
    <mergeCell ref="E24:G24"/>
    <mergeCell ref="B25:D25"/>
    <mergeCell ref="E25:G25"/>
    <mergeCell ref="B19:D19"/>
    <mergeCell ref="E19:G19"/>
    <mergeCell ref="A20:O20"/>
    <mergeCell ref="B21:D21"/>
    <mergeCell ref="E21:G21"/>
    <mergeCell ref="B22:D22"/>
    <mergeCell ref="E22:G22"/>
    <mergeCell ref="A15:O15"/>
    <mergeCell ref="A16:O16"/>
    <mergeCell ref="B17:D17"/>
    <mergeCell ref="E17:G17"/>
    <mergeCell ref="B18:D18"/>
    <mergeCell ref="E18:G18"/>
    <mergeCell ref="L12:L13"/>
    <mergeCell ref="M12:M13"/>
    <mergeCell ref="N12:N13"/>
    <mergeCell ref="O12:O13"/>
    <mergeCell ref="B14:D14"/>
    <mergeCell ref="E14:G14"/>
    <mergeCell ref="A6:O6"/>
    <mergeCell ref="A8:O8"/>
    <mergeCell ref="A9:O9"/>
    <mergeCell ref="A12:A13"/>
    <mergeCell ref="B12:D13"/>
    <mergeCell ref="E12:G13"/>
    <mergeCell ref="H12:H13"/>
    <mergeCell ref="I12:I13"/>
    <mergeCell ref="J12:J13"/>
    <mergeCell ref="K12:K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ССРСС 2025 45.13</vt:lpstr>
      <vt:lpstr>СРСС ДОО Амурское 45.12 </vt:lpstr>
      <vt:lpstr>ИД</vt:lpstr>
      <vt:lpstr>НМЦК</vt:lpstr>
      <vt:lpstr>СК Амурское</vt:lpstr>
      <vt:lpstr>'СРСС ДОО Амурское 45.12 '!Заголовки_для_печати</vt:lpstr>
      <vt:lpstr>'СРСС ДОО Амурское 45.12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Хараев Борис Валерьевич</dc:creator>
  <cp:lastModifiedBy>Хараев Борис Валерьевич</cp:lastModifiedBy>
  <cp:lastPrinted>2025-10-04T09:31:11Z</cp:lastPrinted>
  <dcterms:created xsi:type="dcterms:W3CDTF">2020-09-30T08:50:27Z</dcterms:created>
  <dcterms:modified xsi:type="dcterms:W3CDTF">2025-10-04T10:24:59Z</dcterms:modified>
</cp:coreProperties>
</file>